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MESES\2016\AGOSTO\aforos pico y placa norte\12-08-16\CL 85 - CR 65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90" r:id="rId2"/>
    <sheet name="G-3" sheetId="4691" r:id="rId3"/>
    <sheet name="G-4" sheetId="4692" r:id="rId4"/>
    <sheet name="G-TOTAL" sheetId="4693" r:id="rId5"/>
    <sheet name="DIRECCIONALIDAD" sheetId="4689" r:id="rId6"/>
    <sheet name="DIAGRAMA DE VOL" sheetId="4688" r:id="rId7"/>
  </sheets>
  <definedNames>
    <definedName name="_xlnm.Print_Area" localSheetId="0">'G-1'!$A$1:$U$59</definedName>
    <definedName name="_xlnm.Print_Area" localSheetId="1">'G-2'!$A$1:$U$59</definedName>
    <definedName name="_xlnm.Print_Area" localSheetId="2">'G-3'!$A$1:$U$59</definedName>
    <definedName name="_xlnm.Print_Area" localSheetId="3">'G-4'!$A$1:$U$59</definedName>
    <definedName name="_xlnm.Print_Area" localSheetId="4">'G-TOTAL'!$A$1:$U$59</definedName>
  </definedNames>
  <calcPr calcId="152511"/>
</workbook>
</file>

<file path=xl/calcChain.xml><?xml version="1.0" encoding="utf-8"?>
<calcChain xmlns="http://schemas.openxmlformats.org/spreadsheetml/2006/main">
  <c r="D5" i="4690" l="1"/>
  <c r="T25" i="4690" l="1"/>
  <c r="T24" i="4690"/>
  <c r="T23" i="4690"/>
  <c r="T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U24" i="4690" l="1"/>
  <c r="U13" i="4690"/>
  <c r="U15" i="4690"/>
  <c r="U17" i="4690"/>
  <c r="U20" i="4690"/>
  <c r="U22" i="4690"/>
  <c r="U23" i="4690"/>
  <c r="U25" i="4690"/>
  <c r="U19" i="4690"/>
  <c r="U21" i="4690"/>
  <c r="U16" i="4690"/>
  <c r="U18" i="4690"/>
  <c r="N21" i="4690"/>
  <c r="N20" i="4690"/>
  <c r="N19" i="4690"/>
  <c r="N15" i="4690"/>
  <c r="N17" i="4690"/>
  <c r="G21" i="4690"/>
  <c r="G17" i="4690"/>
  <c r="G19" i="4690"/>
  <c r="G18" i="4690"/>
  <c r="G20" i="4690"/>
  <c r="G16" i="4690"/>
  <c r="G13" i="4690"/>
  <c r="N16" i="4690"/>
  <c r="N18" i="4690"/>
  <c r="N14" i="4690"/>
  <c r="G15" i="4690"/>
  <c r="N13" i="4690"/>
  <c r="G14" i="4690"/>
  <c r="U14" i="4690"/>
  <c r="T25" i="4692"/>
  <c r="AS25" i="4688" s="1"/>
  <c r="T24" i="4692"/>
  <c r="AR25" i="4688" s="1"/>
  <c r="T23" i="4692"/>
  <c r="AQ25" i="4688" s="1"/>
  <c r="T22" i="4692"/>
  <c r="T21" i="4692"/>
  <c r="M21" i="4692"/>
  <c r="AA25" i="4688" s="1"/>
  <c r="F21" i="4692"/>
  <c r="M25" i="4688" s="1"/>
  <c r="T20" i="4692"/>
  <c r="M20" i="4692"/>
  <c r="Z25" i="4688" s="1"/>
  <c r="F20" i="4692"/>
  <c r="L25" i="4688" s="1"/>
  <c r="T19" i="4692"/>
  <c r="M19" i="4692"/>
  <c r="Y25" i="4688" s="1"/>
  <c r="F19" i="4692"/>
  <c r="K25" i="4688" s="1"/>
  <c r="T18" i="4692"/>
  <c r="M18" i="4692"/>
  <c r="X25" i="4688" s="1"/>
  <c r="F18" i="4692"/>
  <c r="T17" i="4692"/>
  <c r="M17" i="4692"/>
  <c r="W25" i="4688" s="1"/>
  <c r="F17" i="4692"/>
  <c r="T16" i="4692"/>
  <c r="M16" i="4692"/>
  <c r="V25" i="4688" s="1"/>
  <c r="F16" i="4692"/>
  <c r="T15" i="4692"/>
  <c r="AI25" i="4688" s="1"/>
  <c r="M15" i="4692"/>
  <c r="F15" i="4692"/>
  <c r="T14" i="4692"/>
  <c r="M14" i="4692"/>
  <c r="T25" i="4688" s="1"/>
  <c r="F14" i="4692"/>
  <c r="T13" i="4692"/>
  <c r="AG25" i="4688" s="1"/>
  <c r="M13" i="4692"/>
  <c r="S25" i="4688" s="1"/>
  <c r="F13" i="4692"/>
  <c r="E25" i="4688" s="1"/>
  <c r="T12" i="4692"/>
  <c r="M12" i="4692"/>
  <c r="R25" i="4688" s="1"/>
  <c r="F12" i="4692"/>
  <c r="T11" i="4692"/>
  <c r="AE25" i="4688" s="1"/>
  <c r="M11" i="4692"/>
  <c r="Q25" i="4688" s="1"/>
  <c r="F11" i="4692"/>
  <c r="C25" i="4688" s="1"/>
  <c r="T10" i="4692"/>
  <c r="M10" i="4692"/>
  <c r="P25" i="4688" s="1"/>
  <c r="F10" i="4692"/>
  <c r="T25" i="4691"/>
  <c r="AS21" i="4688" s="1"/>
  <c r="T24" i="4691"/>
  <c r="AR21" i="4688" s="1"/>
  <c r="T23" i="4691"/>
  <c r="AQ21" i="4688" s="1"/>
  <c r="T22" i="4691"/>
  <c r="AP21" i="4688" s="1"/>
  <c r="T21" i="4691"/>
  <c r="AO21" i="4688" s="1"/>
  <c r="M21" i="4691"/>
  <c r="AA21" i="4688" s="1"/>
  <c r="F21" i="4691"/>
  <c r="M21" i="4688" s="1"/>
  <c r="T20" i="4691"/>
  <c r="AN21" i="4688" s="1"/>
  <c r="M20" i="4691"/>
  <c r="Z21" i="4688" s="1"/>
  <c r="F20" i="4691"/>
  <c r="L21" i="4688" s="1"/>
  <c r="T19" i="4691"/>
  <c r="AM21" i="4688" s="1"/>
  <c r="M19" i="4691"/>
  <c r="Y21" i="4688" s="1"/>
  <c r="F19" i="4691"/>
  <c r="K21" i="4688" s="1"/>
  <c r="T18" i="4691"/>
  <c r="AL21" i="4688" s="1"/>
  <c r="M18" i="4691"/>
  <c r="X21" i="4688" s="1"/>
  <c r="F18" i="4691"/>
  <c r="J21" i="4688" s="1"/>
  <c r="T17" i="4691"/>
  <c r="AK21" i="4688" s="1"/>
  <c r="M17" i="4691"/>
  <c r="F17" i="4691"/>
  <c r="I21" i="4688" s="1"/>
  <c r="T16" i="4691"/>
  <c r="AJ21" i="4688" s="1"/>
  <c r="M16" i="4691"/>
  <c r="F16" i="4691"/>
  <c r="H21" i="4688" s="1"/>
  <c r="T15" i="4691"/>
  <c r="AI21" i="4688" s="1"/>
  <c r="M15" i="4691"/>
  <c r="U21" i="4688" s="1"/>
  <c r="F15" i="4691"/>
  <c r="G21" i="4688" s="1"/>
  <c r="T14" i="4691"/>
  <c r="AH21" i="4688" s="1"/>
  <c r="M14" i="4691"/>
  <c r="T21" i="4688" s="1"/>
  <c r="F14" i="4691"/>
  <c r="F21" i="4688" s="1"/>
  <c r="T13" i="4691"/>
  <c r="AG21" i="4688" s="1"/>
  <c r="M13" i="4691"/>
  <c r="S21" i="4688" s="1"/>
  <c r="F13" i="4691"/>
  <c r="E21" i="4688" s="1"/>
  <c r="T12" i="4691"/>
  <c r="AF21" i="4688" s="1"/>
  <c r="M12" i="4691"/>
  <c r="R21" i="4688" s="1"/>
  <c r="F12" i="4691"/>
  <c r="D21" i="4688" s="1"/>
  <c r="T11" i="4691"/>
  <c r="AE21" i="4688" s="1"/>
  <c r="M11" i="4691"/>
  <c r="Q21" i="4688" s="1"/>
  <c r="F11" i="4691"/>
  <c r="C21" i="4688" s="1"/>
  <c r="T10" i="4691"/>
  <c r="AD21" i="4688" s="1"/>
  <c r="M10" i="4691"/>
  <c r="P21" i="4688" s="1"/>
  <c r="F10" i="4691"/>
  <c r="B21" i="4688" s="1"/>
  <c r="AS17" i="4688"/>
  <c r="AR17" i="4688"/>
  <c r="AQ17" i="4688"/>
  <c r="AP17" i="4688"/>
  <c r="AO17" i="4688"/>
  <c r="AA17" i="4688"/>
  <c r="M17" i="4688"/>
  <c r="AN17" i="4688"/>
  <c r="Z17" i="4688"/>
  <c r="L17" i="4688"/>
  <c r="AM17" i="4688"/>
  <c r="Y17" i="4688"/>
  <c r="K17" i="4688"/>
  <c r="AL17" i="4688"/>
  <c r="X17" i="4688"/>
  <c r="J17" i="4688"/>
  <c r="AK17" i="4688"/>
  <c r="W17" i="4688"/>
  <c r="I17" i="4688"/>
  <c r="AJ17" i="4688"/>
  <c r="V17" i="4688"/>
  <c r="H17" i="4688"/>
  <c r="AI17" i="4688"/>
  <c r="U17" i="4688"/>
  <c r="G17" i="4688"/>
  <c r="AH17" i="4688"/>
  <c r="T17" i="4688"/>
  <c r="F17" i="4688"/>
  <c r="AG17" i="4688"/>
  <c r="S17" i="4688"/>
  <c r="E17" i="4688"/>
  <c r="AF17" i="4688"/>
  <c r="R17" i="4688"/>
  <c r="D17" i="4688"/>
  <c r="AE17" i="4688"/>
  <c r="Q17" i="4688"/>
  <c r="C17" i="4688"/>
  <c r="AD17" i="4688"/>
  <c r="P17" i="4688"/>
  <c r="B17" i="4688"/>
  <c r="P21" i="4693"/>
  <c r="P11" i="4693"/>
  <c r="Q11" i="4693"/>
  <c r="R11" i="4693"/>
  <c r="S11" i="4693"/>
  <c r="P12" i="4693"/>
  <c r="Q12" i="4693"/>
  <c r="R12" i="4693"/>
  <c r="S12" i="4693"/>
  <c r="P13" i="4693"/>
  <c r="Q13" i="4693"/>
  <c r="R13" i="4693"/>
  <c r="S13" i="4693"/>
  <c r="P14" i="4693"/>
  <c r="Q14" i="4693"/>
  <c r="R14" i="4693"/>
  <c r="S14" i="4693"/>
  <c r="P15" i="4693"/>
  <c r="Q15" i="4693"/>
  <c r="R15" i="4693"/>
  <c r="S15" i="4693"/>
  <c r="P16" i="4693"/>
  <c r="Q16" i="4693"/>
  <c r="R16" i="4693"/>
  <c r="S16" i="4693"/>
  <c r="P17" i="4693"/>
  <c r="Q17" i="4693"/>
  <c r="R17" i="4693"/>
  <c r="S17" i="4693"/>
  <c r="P18" i="4693"/>
  <c r="Q18" i="4693"/>
  <c r="R18" i="4693"/>
  <c r="S18" i="4693"/>
  <c r="P19" i="4693"/>
  <c r="Q19" i="4693"/>
  <c r="R19" i="4693"/>
  <c r="S19" i="4693"/>
  <c r="P20" i="4693"/>
  <c r="Q20" i="4693"/>
  <c r="R20" i="4693"/>
  <c r="S20" i="4693"/>
  <c r="Q21" i="4693"/>
  <c r="R21" i="4693"/>
  <c r="S21" i="4693"/>
  <c r="P22" i="4693"/>
  <c r="Q22" i="4693"/>
  <c r="R22" i="4693"/>
  <c r="S22" i="4693"/>
  <c r="P23" i="4693"/>
  <c r="Q23" i="4693"/>
  <c r="R23" i="4693"/>
  <c r="S23" i="4693"/>
  <c r="P24" i="4693"/>
  <c r="Q24" i="4693"/>
  <c r="R24" i="4693"/>
  <c r="S24" i="4693"/>
  <c r="P25" i="4693"/>
  <c r="Q25" i="4693"/>
  <c r="R25" i="4693"/>
  <c r="S25" i="4693"/>
  <c r="Q10" i="4693"/>
  <c r="R10" i="4693"/>
  <c r="S10" i="4693"/>
  <c r="P10" i="4693"/>
  <c r="I11" i="4693"/>
  <c r="J11" i="4693"/>
  <c r="K11" i="4693"/>
  <c r="L11" i="4693"/>
  <c r="I12" i="4693"/>
  <c r="J12" i="4693"/>
  <c r="K12" i="4693"/>
  <c r="L12" i="4693"/>
  <c r="I13" i="4693"/>
  <c r="J13" i="4693"/>
  <c r="K13" i="4693"/>
  <c r="L13" i="4693"/>
  <c r="I14" i="4693"/>
  <c r="J14" i="4693"/>
  <c r="K14" i="4693"/>
  <c r="L14" i="4693"/>
  <c r="I15" i="4693"/>
  <c r="J15" i="4693"/>
  <c r="K15" i="4693"/>
  <c r="L15" i="4693"/>
  <c r="I16" i="4693"/>
  <c r="J16" i="4693"/>
  <c r="K16" i="4693"/>
  <c r="L16" i="4693"/>
  <c r="I17" i="4693"/>
  <c r="J17" i="4693"/>
  <c r="K17" i="4693"/>
  <c r="L17" i="4693"/>
  <c r="I18" i="4693"/>
  <c r="J18" i="4693"/>
  <c r="K18" i="4693"/>
  <c r="L18" i="4693"/>
  <c r="I19" i="4693"/>
  <c r="J19" i="4693"/>
  <c r="K19" i="4693"/>
  <c r="L19" i="4693"/>
  <c r="I20" i="4693"/>
  <c r="J20" i="4693"/>
  <c r="K20" i="4693"/>
  <c r="L20" i="4693"/>
  <c r="I21" i="4693"/>
  <c r="J21" i="4693"/>
  <c r="K21" i="4693"/>
  <c r="L21" i="4693"/>
  <c r="J10" i="4693"/>
  <c r="K10" i="4693"/>
  <c r="L10" i="4693"/>
  <c r="I10" i="4693"/>
  <c r="B11" i="4693"/>
  <c r="C11" i="4693"/>
  <c r="D11" i="4693"/>
  <c r="E11" i="4693"/>
  <c r="B12" i="4693"/>
  <c r="C12" i="4693"/>
  <c r="D12" i="4693"/>
  <c r="E12" i="4693"/>
  <c r="B13" i="4693"/>
  <c r="C13" i="4693"/>
  <c r="D13" i="4693"/>
  <c r="E13" i="4693"/>
  <c r="B14" i="4693"/>
  <c r="C14" i="4693"/>
  <c r="D14" i="4693"/>
  <c r="E14" i="4693"/>
  <c r="B15" i="4693"/>
  <c r="C15" i="4693"/>
  <c r="D15" i="4693"/>
  <c r="E15" i="4693"/>
  <c r="B16" i="4693"/>
  <c r="C16" i="4693"/>
  <c r="D16" i="4693"/>
  <c r="E16" i="4693"/>
  <c r="B17" i="4693"/>
  <c r="C17" i="4693"/>
  <c r="D17" i="4693"/>
  <c r="E17" i="4693"/>
  <c r="B18" i="4693"/>
  <c r="C18" i="4693"/>
  <c r="D18" i="4693"/>
  <c r="E18" i="4693"/>
  <c r="B19" i="4693"/>
  <c r="C19" i="4693"/>
  <c r="D19" i="4693"/>
  <c r="E19" i="4693"/>
  <c r="B20" i="4693"/>
  <c r="C20" i="4693"/>
  <c r="D20" i="4693"/>
  <c r="E20" i="4693"/>
  <c r="B21" i="4693"/>
  <c r="C21" i="4693"/>
  <c r="D21" i="4693"/>
  <c r="E21" i="4693"/>
  <c r="C10" i="4693"/>
  <c r="D10" i="4693"/>
  <c r="E10" i="4693"/>
  <c r="B10" i="4693"/>
  <c r="L5" i="4690"/>
  <c r="D5" i="4691"/>
  <c r="L5" i="4691"/>
  <c r="D5" i="4692"/>
  <c r="L5" i="4692"/>
  <c r="D5" i="4693"/>
  <c r="L5" i="4693"/>
  <c r="S6" i="4693"/>
  <c r="S6" i="4692"/>
  <c r="S6" i="4691"/>
  <c r="S6" i="4690"/>
  <c r="T11" i="4678"/>
  <c r="T12" i="4678"/>
  <c r="T13" i="4678"/>
  <c r="T14" i="4678"/>
  <c r="T15" i="4678"/>
  <c r="T16" i="4678"/>
  <c r="AJ13" i="4688" s="1"/>
  <c r="T17" i="4678"/>
  <c r="AK13" i="4688" s="1"/>
  <c r="T18" i="4678"/>
  <c r="AL13" i="4688" s="1"/>
  <c r="T19" i="4678"/>
  <c r="T20" i="4678"/>
  <c r="AN13" i="4688" s="1"/>
  <c r="T21" i="4678"/>
  <c r="T22" i="4678"/>
  <c r="AP13" i="4688" s="1"/>
  <c r="T23" i="4678"/>
  <c r="AQ13" i="4688" s="1"/>
  <c r="T24" i="4678"/>
  <c r="AR13" i="4688" s="1"/>
  <c r="T25" i="4678"/>
  <c r="AS13" i="4688" s="1"/>
  <c r="M11" i="4678"/>
  <c r="Q13" i="4688" s="1"/>
  <c r="M12" i="4678"/>
  <c r="R13" i="4688" s="1"/>
  <c r="M13" i="4678"/>
  <c r="S13" i="4688" s="1"/>
  <c r="M14" i="4678"/>
  <c r="T13" i="4688" s="1"/>
  <c r="M15" i="4678"/>
  <c r="U13" i="4688" s="1"/>
  <c r="M16" i="4678"/>
  <c r="V13" i="4688" s="1"/>
  <c r="M17" i="4678"/>
  <c r="W13" i="4688" s="1"/>
  <c r="M18" i="4678"/>
  <c r="X13" i="4688" s="1"/>
  <c r="M19" i="4678"/>
  <c r="Y13" i="4688" s="1"/>
  <c r="M20" i="4678"/>
  <c r="Z13" i="4688" s="1"/>
  <c r="M21" i="4678"/>
  <c r="AA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L13" i="4688" s="1"/>
  <c r="F21" i="4678"/>
  <c r="M13" i="4688" s="1"/>
  <c r="S29" i="4688" l="1"/>
  <c r="AR29" i="4688"/>
  <c r="AQ29" i="4688"/>
  <c r="AS29" i="4688"/>
  <c r="AA29" i="4688"/>
  <c r="T29" i="4688"/>
  <c r="R29" i="4688"/>
  <c r="X29" i="4688"/>
  <c r="Y29" i="4688"/>
  <c r="Z29" i="4688"/>
  <c r="Q29" i="4688"/>
  <c r="M29" i="4688"/>
  <c r="C29" i="4688"/>
  <c r="E29" i="4688"/>
  <c r="L29" i="4688"/>
  <c r="K29" i="4688"/>
  <c r="U26" i="4690"/>
  <c r="N26" i="4690"/>
  <c r="F18" i="4688"/>
  <c r="L18" i="4688"/>
  <c r="BU17" i="4688" s="1"/>
  <c r="H18" i="4688"/>
  <c r="J18" i="4688"/>
  <c r="BS17" i="4688" s="1"/>
  <c r="G26" i="4690"/>
  <c r="AH18" i="4688"/>
  <c r="AJ18" i="4688"/>
  <c r="AL18" i="4688"/>
  <c r="AN18" i="4688"/>
  <c r="AP18" i="4688"/>
  <c r="CZ17" i="4688" s="1"/>
  <c r="AR18" i="4688"/>
  <c r="DB17" i="4688" s="1"/>
  <c r="T18" i="4688"/>
  <c r="CC17" i="4688" s="1"/>
  <c r="G18" i="4688"/>
  <c r="V18" i="4688"/>
  <c r="CE17" i="4688" s="1"/>
  <c r="I18" i="4688"/>
  <c r="X18" i="4688"/>
  <c r="CG17" i="4688" s="1"/>
  <c r="K18" i="4688"/>
  <c r="BT17" i="4688" s="1"/>
  <c r="Z18" i="4688"/>
  <c r="CI17" i="4688" s="1"/>
  <c r="U25" i="4692"/>
  <c r="AP25" i="4688"/>
  <c r="AS26" i="4688" s="1"/>
  <c r="DC18" i="4688" s="1"/>
  <c r="U24" i="4692"/>
  <c r="AO25" i="4688"/>
  <c r="AR26" i="4688" s="1"/>
  <c r="DB18" i="4688" s="1"/>
  <c r="U23" i="4692"/>
  <c r="AN25" i="4688"/>
  <c r="AQ26" i="4688" s="1"/>
  <c r="DA18" i="4688" s="1"/>
  <c r="U22" i="4692"/>
  <c r="AM25" i="4688"/>
  <c r="AP26" i="4688" s="1"/>
  <c r="CZ18" i="4688" s="1"/>
  <c r="U21" i="4692"/>
  <c r="AL25" i="4688"/>
  <c r="AO26" i="4688" s="1"/>
  <c r="CY18" i="4688" s="1"/>
  <c r="U20" i="4692"/>
  <c r="AK25" i="4688"/>
  <c r="AN26" i="4688" s="1"/>
  <c r="U19" i="4692"/>
  <c r="AJ25" i="4688"/>
  <c r="AM26" i="4688" s="1"/>
  <c r="U17" i="4692"/>
  <c r="AH25" i="4688"/>
  <c r="U15" i="4692"/>
  <c r="AF25" i="4688"/>
  <c r="U13" i="4692"/>
  <c r="AD25" i="4688"/>
  <c r="S26" i="4688"/>
  <c r="CB18" i="4688" s="1"/>
  <c r="T26" i="4688"/>
  <c r="CC18" i="4688" s="1"/>
  <c r="N14" i="4692"/>
  <c r="N16" i="4692"/>
  <c r="N18" i="4692"/>
  <c r="U25" i="4688"/>
  <c r="U26" i="4688" s="1"/>
  <c r="CD18" i="4688" s="1"/>
  <c r="Y26" i="4688"/>
  <c r="CH18" i="4688" s="1"/>
  <c r="N19" i="4692"/>
  <c r="N21" i="4692"/>
  <c r="Z26" i="4688"/>
  <c r="CI18" i="4688" s="1"/>
  <c r="N20" i="4692"/>
  <c r="AA26" i="4688"/>
  <c r="CJ18" i="4688" s="1"/>
  <c r="G21" i="4692"/>
  <c r="J25" i="4688"/>
  <c r="M26" i="4688" s="1"/>
  <c r="BV18" i="4688" s="1"/>
  <c r="G20" i="4692"/>
  <c r="I25" i="4688"/>
  <c r="L26" i="4688" s="1"/>
  <c r="BU18" i="4688" s="1"/>
  <c r="G19" i="4692"/>
  <c r="H25" i="4688"/>
  <c r="K26" i="4688" s="1"/>
  <c r="G18" i="4692"/>
  <c r="G25" i="4688"/>
  <c r="J26" i="4688" s="1"/>
  <c r="G17" i="4692"/>
  <c r="F25" i="4688"/>
  <c r="I26" i="4688" s="1"/>
  <c r="G15" i="4692"/>
  <c r="D25" i="4688"/>
  <c r="F26" i="4688" s="1"/>
  <c r="G13" i="4692"/>
  <c r="B25" i="4688"/>
  <c r="AI22" i="4688"/>
  <c r="AS22" i="4688"/>
  <c r="DC19" i="4688" s="1"/>
  <c r="AO22" i="4688"/>
  <c r="CY19" i="4688" s="1"/>
  <c r="AQ22" i="4688"/>
  <c r="DA19" i="4688" s="1"/>
  <c r="AK22" i="4688"/>
  <c r="AM22" i="4688"/>
  <c r="AG22" i="4688"/>
  <c r="G22" i="4688"/>
  <c r="I22" i="4688"/>
  <c r="K22" i="4688"/>
  <c r="M22" i="4688"/>
  <c r="BV19" i="4688" s="1"/>
  <c r="E22" i="4688"/>
  <c r="AH22" i="4688"/>
  <c r="AJ22" i="4688"/>
  <c r="AL22" i="4688"/>
  <c r="AN22" i="4688"/>
  <c r="AP22" i="4688"/>
  <c r="CZ19" i="4688" s="1"/>
  <c r="AR22" i="4688"/>
  <c r="DB19" i="4688" s="1"/>
  <c r="N19" i="4691"/>
  <c r="V21" i="4688"/>
  <c r="V29" i="4688" s="1"/>
  <c r="N20" i="4691"/>
  <c r="W21" i="4688"/>
  <c r="W29" i="4688" s="1"/>
  <c r="F22" i="4688"/>
  <c r="H22" i="4688"/>
  <c r="J22" i="4688"/>
  <c r="L22" i="4688"/>
  <c r="BU19" i="4688" s="1"/>
  <c r="AG18" i="4688"/>
  <c r="AI18" i="4688"/>
  <c r="AK18" i="4688"/>
  <c r="AM18" i="4688"/>
  <c r="AO18" i="4688"/>
  <c r="CY17" i="4688" s="1"/>
  <c r="AQ18" i="4688"/>
  <c r="DA17" i="4688" s="1"/>
  <c r="AS18" i="4688"/>
  <c r="DC17" i="4688" s="1"/>
  <c r="S18" i="4688"/>
  <c r="CB17" i="4688" s="1"/>
  <c r="U18" i="4688"/>
  <c r="CD17" i="4688" s="1"/>
  <c r="W18" i="4688"/>
  <c r="CF17" i="4688" s="1"/>
  <c r="Y18" i="4688"/>
  <c r="CH17" i="4688" s="1"/>
  <c r="AA18" i="4688"/>
  <c r="CJ17" i="4688" s="1"/>
  <c r="E18" i="4688"/>
  <c r="M18" i="4688"/>
  <c r="BV17" i="4688" s="1"/>
  <c r="U18" i="4678"/>
  <c r="U19" i="4691"/>
  <c r="U22" i="4691"/>
  <c r="U24" i="4691"/>
  <c r="U25" i="4691"/>
  <c r="U21" i="4691"/>
  <c r="U23" i="4691"/>
  <c r="U20" i="4691"/>
  <c r="U18" i="4691"/>
  <c r="U17" i="4691"/>
  <c r="U16" i="4691"/>
  <c r="U15" i="4691"/>
  <c r="U13" i="4691"/>
  <c r="N21" i="4691"/>
  <c r="N18" i="4691"/>
  <c r="N17" i="4691"/>
  <c r="N16" i="4691"/>
  <c r="N15" i="4691"/>
  <c r="N14" i="4691"/>
  <c r="G17" i="4691"/>
  <c r="G21" i="4691"/>
  <c r="G20" i="4691"/>
  <c r="G18" i="4691"/>
  <c r="G19" i="4691"/>
  <c r="G16" i="4691"/>
  <c r="G15" i="4691"/>
  <c r="G13" i="4691"/>
  <c r="N15" i="4692"/>
  <c r="U18" i="4692"/>
  <c r="G16" i="4692"/>
  <c r="U16" i="4692"/>
  <c r="N17" i="4692"/>
  <c r="N13" i="4692"/>
  <c r="G14" i="4692"/>
  <c r="U14" i="4692"/>
  <c r="T12" i="4693"/>
  <c r="T24" i="4693"/>
  <c r="N13" i="4691"/>
  <c r="G14" i="4691"/>
  <c r="U14" i="4691"/>
  <c r="M19" i="4693"/>
  <c r="M14" i="4693"/>
  <c r="T10" i="4693"/>
  <c r="F11" i="4693"/>
  <c r="M21" i="4693"/>
  <c r="M13" i="4693"/>
  <c r="T17" i="4693"/>
  <c r="F17" i="4693"/>
  <c r="F15" i="4693"/>
  <c r="T23" i="4693"/>
  <c r="T20" i="4693"/>
  <c r="T18" i="4693"/>
  <c r="T15" i="4693"/>
  <c r="T11" i="4693"/>
  <c r="F13" i="4693"/>
  <c r="M20" i="4693"/>
  <c r="M18" i="4693"/>
  <c r="M17" i="4693"/>
  <c r="M16" i="4693"/>
  <c r="M15" i="4693"/>
  <c r="M12" i="4693"/>
  <c r="M11" i="4693"/>
  <c r="T25" i="4693"/>
  <c r="T22" i="4693"/>
  <c r="T21" i="4693"/>
  <c r="T14" i="4693"/>
  <c r="T13" i="4693"/>
  <c r="F21" i="4693"/>
  <c r="F19" i="4693"/>
  <c r="U23" i="4678"/>
  <c r="U21" i="4678"/>
  <c r="U20" i="4678"/>
  <c r="F20" i="4693"/>
  <c r="T19" i="4693"/>
  <c r="T16" i="4693"/>
  <c r="AO13" i="4688"/>
  <c r="AM13" i="4688"/>
  <c r="L14" i="4688"/>
  <c r="BO12" i="4688" s="1"/>
  <c r="AS14" i="4688"/>
  <c r="CZ12" i="4688" s="1"/>
  <c r="M14" i="4688"/>
  <c r="BP12" i="4688" s="1"/>
  <c r="F18" i="4693"/>
  <c r="F16" i="4693"/>
  <c r="F14" i="4693"/>
  <c r="F12" i="4693"/>
  <c r="F10" i="4693"/>
  <c r="M10" i="4693"/>
  <c r="U25" i="4678"/>
  <c r="U24" i="4678"/>
  <c r="U22" i="4678"/>
  <c r="U17" i="4678"/>
  <c r="U19" i="4678"/>
  <c r="U15" i="4678"/>
  <c r="U16" i="4678"/>
  <c r="U14" i="4678"/>
  <c r="N21" i="4678"/>
  <c r="N20" i="4678"/>
  <c r="N19" i="4678"/>
  <c r="N18" i="4678"/>
  <c r="N17" i="4678"/>
  <c r="N16" i="4678"/>
  <c r="N15" i="4678"/>
  <c r="G21" i="4678"/>
  <c r="G20" i="4678"/>
  <c r="G19" i="4678"/>
  <c r="G18" i="4678"/>
  <c r="G17" i="4678"/>
  <c r="G16" i="4678"/>
  <c r="G15" i="4678"/>
  <c r="G14" i="4678"/>
  <c r="T30" i="4688" l="1"/>
  <c r="CC20" i="4688" s="1"/>
  <c r="Z30" i="4688"/>
  <c r="CI20" i="4688" s="1"/>
  <c r="AA30" i="4688"/>
  <c r="CJ20" i="4688" s="1"/>
  <c r="AM29" i="4688"/>
  <c r="V26" i="4688"/>
  <c r="CE18" i="4688" s="1"/>
  <c r="AK26" i="4688"/>
  <c r="AL26" i="4688"/>
  <c r="AI26" i="4688"/>
  <c r="AJ26" i="4688"/>
  <c r="AP29" i="4688"/>
  <c r="AS30" i="4688" s="1"/>
  <c r="DC20" i="4688" s="1"/>
  <c r="AN29" i="4688"/>
  <c r="AL29" i="4688"/>
  <c r="AK29" i="4688"/>
  <c r="AJ29" i="4688"/>
  <c r="AG26" i="4688"/>
  <c r="AH26" i="4688"/>
  <c r="U26" i="4692"/>
  <c r="U29" i="4688"/>
  <c r="U30" i="4688" s="1"/>
  <c r="CD20" i="4688" s="1"/>
  <c r="X26" i="4688"/>
  <c r="CG18" i="4688" s="1"/>
  <c r="W26" i="4688"/>
  <c r="CF18" i="4688" s="1"/>
  <c r="N26" i="4692"/>
  <c r="E26" i="4688"/>
  <c r="J29" i="4688"/>
  <c r="M30" i="4688" s="1"/>
  <c r="BV20" i="4688" s="1"/>
  <c r="I29" i="4688"/>
  <c r="H29" i="4688"/>
  <c r="G29" i="4688"/>
  <c r="G26" i="4688"/>
  <c r="H26" i="4688"/>
  <c r="F29" i="4688"/>
  <c r="D29" i="4688"/>
  <c r="Y30" i="4688"/>
  <c r="CH20" i="4688" s="1"/>
  <c r="AR14" i="4688"/>
  <c r="CY12" i="4688" s="1"/>
  <c r="AO29" i="4688"/>
  <c r="AP14" i="4688"/>
  <c r="CW12" i="4688" s="1"/>
  <c r="U26" i="4691"/>
  <c r="N26" i="4691"/>
  <c r="G26" i="4691"/>
  <c r="U15" i="4693"/>
  <c r="G26" i="4692"/>
  <c r="G16" i="4693"/>
  <c r="G21" i="4693"/>
  <c r="U22" i="4693"/>
  <c r="U17" i="4693"/>
  <c r="N17" i="4693"/>
  <c r="G15" i="4693"/>
  <c r="U20" i="4693"/>
  <c r="U18" i="4693"/>
  <c r="U24" i="4693"/>
  <c r="U16" i="4693"/>
  <c r="N15" i="4693"/>
  <c r="N19" i="4693"/>
  <c r="N21" i="4693"/>
  <c r="G14" i="4693"/>
  <c r="G13" i="4693"/>
  <c r="G18" i="4693"/>
  <c r="G19" i="4693"/>
  <c r="N13" i="4693"/>
  <c r="U23" i="4693"/>
  <c r="AQ14" i="4688"/>
  <c r="CX12" i="4688" s="1"/>
  <c r="U13" i="4693"/>
  <c r="U14" i="4693"/>
  <c r="U19" i="4693"/>
  <c r="U21" i="4693"/>
  <c r="U25" i="4693"/>
  <c r="N16" i="4693"/>
  <c r="N14" i="4693"/>
  <c r="N18" i="4693"/>
  <c r="N20" i="4693"/>
  <c r="G17" i="4693"/>
  <c r="G20" i="4693"/>
  <c r="X30" i="4688" l="1"/>
  <c r="CG20" i="4688" s="1"/>
  <c r="AM30" i="4688"/>
  <c r="AO30" i="4688"/>
  <c r="CY20" i="4688" s="1"/>
  <c r="AN30" i="4688"/>
  <c r="V30" i="4688"/>
  <c r="CE20" i="4688" s="1"/>
  <c r="W30" i="4688"/>
  <c r="CF20" i="4688" s="1"/>
  <c r="L30" i="4688"/>
  <c r="BU20" i="4688" s="1"/>
  <c r="K30" i="4688"/>
  <c r="J30" i="4688"/>
  <c r="I30" i="4688"/>
  <c r="H30" i="4688"/>
  <c r="G30" i="4688"/>
  <c r="F30" i="4688"/>
  <c r="AQ30" i="4688"/>
  <c r="DA20" i="4688" s="1"/>
  <c r="AR30" i="4688"/>
  <c r="DB20" i="4688" s="1"/>
  <c r="AP30" i="4688"/>
  <c r="CZ20" i="4688" s="1"/>
  <c r="U26" i="4693"/>
  <c r="N26" i="4693"/>
  <c r="G26" i="4693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BA8" i="4688"/>
  <c r="X8" i="4688"/>
  <c r="AN8" i="4688"/>
  <c r="AI13" i="4688"/>
  <c r="AI29" i="4688" s="1"/>
  <c r="AL30" i="4688" s="1"/>
  <c r="AH13" i="4688"/>
  <c r="AH29" i="4688" s="1"/>
  <c r="AG13" i="4688"/>
  <c r="AG29" i="4688" s="1"/>
  <c r="AF13" i="4688"/>
  <c r="AF29" i="4688" s="1"/>
  <c r="AE13" i="4688"/>
  <c r="AE29" i="4688" s="1"/>
  <c r="T10" i="4678"/>
  <c r="AD13" i="4688" s="1"/>
  <c r="AD29" i="4688" s="1"/>
  <c r="M10" i="4678"/>
  <c r="P13" i="4688" s="1"/>
  <c r="S14" i="4688" s="1"/>
  <c r="BV12" i="4688" s="1"/>
  <c r="F10" i="4678"/>
  <c r="B13" i="4688" s="1"/>
  <c r="B29" i="4688" s="1"/>
  <c r="E30" i="4688" s="1"/>
  <c r="J25" i="4689" l="1"/>
  <c r="AG19" i="4688" s="1"/>
  <c r="J22" i="4689"/>
  <c r="R19" i="4688" s="1"/>
  <c r="J16" i="4689"/>
  <c r="AG15" i="4688" s="1"/>
  <c r="J13" i="4689"/>
  <c r="R15" i="4688" s="1"/>
  <c r="J10" i="4689"/>
  <c r="J37" i="4689"/>
  <c r="D27" i="4688" s="1"/>
  <c r="J43" i="4689"/>
  <c r="AG27" i="4688" s="1"/>
  <c r="J40" i="4689"/>
  <c r="R27" i="4688" s="1"/>
  <c r="J30" i="4689"/>
  <c r="J23" i="4688" s="1"/>
  <c r="J33" i="4689"/>
  <c r="X23" i="4688" s="1"/>
  <c r="J36" i="4689"/>
  <c r="AQ23" i="4688" s="1"/>
  <c r="J14" i="4689"/>
  <c r="U15" i="4688" s="1"/>
  <c r="AI30" i="4688"/>
  <c r="AJ30" i="4688"/>
  <c r="AK30" i="4688"/>
  <c r="AH30" i="4688"/>
  <c r="AG30" i="4688"/>
  <c r="J28" i="4689"/>
  <c r="D23" i="4688" s="1"/>
  <c r="J32" i="4689"/>
  <c r="U23" i="4688" s="1"/>
  <c r="J34" i="4689"/>
  <c r="AG23" i="4688" s="1"/>
  <c r="J31" i="4689"/>
  <c r="R23" i="4688" s="1"/>
  <c r="J23" i="4689"/>
  <c r="U19" i="4688" s="1"/>
  <c r="J20" i="4689"/>
  <c r="G19" i="4688" s="1"/>
  <c r="J24" i="4689"/>
  <c r="X19" i="4688" s="1"/>
  <c r="J26" i="4689"/>
  <c r="AL19" i="4688" s="1"/>
  <c r="CW19" i="4688"/>
  <c r="CV18" i="4688"/>
  <c r="CX18" i="4688"/>
  <c r="CR19" i="4688"/>
  <c r="CT19" i="4688"/>
  <c r="CV19" i="4688"/>
  <c r="CX19" i="4688"/>
  <c r="U13" i="4678"/>
  <c r="U26" i="4678" s="1"/>
  <c r="AO14" i="4688"/>
  <c r="CV12" i="4688" s="1"/>
  <c r="J44" i="4689"/>
  <c r="AL27" i="4688" s="1"/>
  <c r="J45" i="4689"/>
  <c r="AQ27" i="4688" s="1"/>
  <c r="J41" i="4689"/>
  <c r="U27" i="4688" s="1"/>
  <c r="J42" i="4689"/>
  <c r="X27" i="4688" s="1"/>
  <c r="J38" i="4689"/>
  <c r="G27" i="4688" s="1"/>
  <c r="J39" i="4689"/>
  <c r="J27" i="4688" s="1"/>
  <c r="J35" i="4689"/>
  <c r="AL23" i="4688" s="1"/>
  <c r="J29" i="4689"/>
  <c r="G23" i="4688" s="1"/>
  <c r="J27" i="4689"/>
  <c r="AQ19" i="4688" s="1"/>
  <c r="J19" i="4689"/>
  <c r="D19" i="4688" s="1"/>
  <c r="J21" i="4689"/>
  <c r="J19" i="4688" s="1"/>
  <c r="J18" i="4689"/>
  <c r="AQ15" i="4688" s="1"/>
  <c r="J17" i="4689"/>
  <c r="AL15" i="4688" s="1"/>
  <c r="J15" i="4689"/>
  <c r="X15" i="4688" s="1"/>
  <c r="D15" i="4688"/>
  <c r="J12" i="4689"/>
  <c r="J11" i="4689"/>
  <c r="CQ18" i="4688"/>
  <c r="BN18" i="4688"/>
  <c r="W22" i="4688"/>
  <c r="CF19" i="4688" s="1"/>
  <c r="Y22" i="4688"/>
  <c r="CH19" i="4688" s="1"/>
  <c r="AA22" i="4688"/>
  <c r="CJ19" i="4688" s="1"/>
  <c r="BN17" i="4688"/>
  <c r="CS18" i="4688"/>
  <c r="BS18" i="4688"/>
  <c r="BQ18" i="4688"/>
  <c r="BO18" i="4688"/>
  <c r="BP18" i="4688"/>
  <c r="BT18" i="4688"/>
  <c r="BR18" i="4688"/>
  <c r="CQ19" i="4688"/>
  <c r="V22" i="4688"/>
  <c r="CE19" i="4688" s="1"/>
  <c r="X22" i="4688"/>
  <c r="CG19" i="4688" s="1"/>
  <c r="Z22" i="4688"/>
  <c r="CI19" i="4688" s="1"/>
  <c r="U22" i="4688"/>
  <c r="CD19" i="4688" s="1"/>
  <c r="BO19" i="4688"/>
  <c r="S22" i="4688"/>
  <c r="CB19" i="4688" s="1"/>
  <c r="BT19" i="4688"/>
  <c r="BR19" i="4688"/>
  <c r="BP19" i="4688"/>
  <c r="BQ19" i="4688"/>
  <c r="T22" i="4688"/>
  <c r="CC19" i="4688" s="1"/>
  <c r="CQ17" i="4688"/>
  <c r="CS17" i="4688"/>
  <c r="CU17" i="4688"/>
  <c r="CW17" i="4688"/>
  <c r="BR17" i="4688"/>
  <c r="BP17" i="4688"/>
  <c r="BQ17" i="4688"/>
  <c r="BO17" i="4688"/>
  <c r="AK14" i="4688"/>
  <c r="CR12" i="4688" s="1"/>
  <c r="AH14" i="4688"/>
  <c r="CO12" i="4688" s="1"/>
  <c r="AJ14" i="4688"/>
  <c r="CQ12" i="4688" s="1"/>
  <c r="AM14" i="4688"/>
  <c r="CT12" i="4688" s="1"/>
  <c r="X14" i="4688"/>
  <c r="CA12" i="4688" s="1"/>
  <c r="Z14" i="4688"/>
  <c r="CC12" i="4688" s="1"/>
  <c r="W14" i="4688"/>
  <c r="BZ12" i="4688" s="1"/>
  <c r="Y14" i="4688"/>
  <c r="CB12" i="4688" s="1"/>
  <c r="U14" i="4688"/>
  <c r="BX12" i="4688" s="1"/>
  <c r="P29" i="4688"/>
  <c r="K14" i="4688"/>
  <c r="BN12" i="4688" s="1"/>
  <c r="J14" i="4688"/>
  <c r="BM12" i="4688" s="1"/>
  <c r="H14" i="4688"/>
  <c r="BK12" i="4688" s="1"/>
  <c r="E14" i="4688"/>
  <c r="BH12" i="4688" s="1"/>
  <c r="F14" i="4688"/>
  <c r="BI12" i="4688" s="1"/>
  <c r="CU18" i="4688"/>
  <c r="CW18" i="4688"/>
  <c r="CT18" i="4688"/>
  <c r="CR18" i="4688"/>
  <c r="CU19" i="4688"/>
  <c r="CS19" i="4688"/>
  <c r="BS19" i="4688"/>
  <c r="BN19" i="4688"/>
  <c r="CX17" i="4688"/>
  <c r="CV17" i="4688"/>
  <c r="CT17" i="4688"/>
  <c r="CR17" i="4688"/>
  <c r="AN14" i="4688"/>
  <c r="CU12" i="4688" s="1"/>
  <c r="AI14" i="4688"/>
  <c r="CP12" i="4688" s="1"/>
  <c r="V14" i="4688"/>
  <c r="BY12" i="4688" s="1"/>
  <c r="T14" i="4688"/>
  <c r="BW12" i="4688" s="1"/>
  <c r="I14" i="4688"/>
  <c r="BL12" i="4688" s="1"/>
  <c r="G14" i="4688"/>
  <c r="BJ12" i="4688" s="1"/>
  <c r="N13" i="4678"/>
  <c r="G13" i="4678"/>
  <c r="G26" i="4678" s="1"/>
  <c r="N14" i="4678"/>
  <c r="N26" i="4678" l="1"/>
  <c r="AG14" i="4688"/>
  <c r="CN12" i="4688" s="1"/>
  <c r="BR20" i="4688"/>
  <c r="AA14" i="4688"/>
  <c r="CD12" i="4688" s="1"/>
  <c r="AL14" i="4688"/>
  <c r="CS12" i="4688" s="1"/>
  <c r="CU20" i="4688"/>
  <c r="CV20" i="4688"/>
  <c r="BQ20" i="4688"/>
  <c r="CR20" i="4688"/>
  <c r="CS20" i="4688"/>
  <c r="CW20" i="4688"/>
  <c r="BN20" i="4688"/>
  <c r="CT20" i="4688"/>
  <c r="J15" i="4688"/>
  <c r="G15" i="4688"/>
  <c r="BT20" i="4688"/>
  <c r="BO20" i="4688"/>
  <c r="S30" i="4688"/>
  <c r="CB20" i="4688" s="1"/>
  <c r="CQ20" i="4688"/>
  <c r="BS20" i="4688"/>
  <c r="BP20" i="4688"/>
  <c r="CX20" i="4688"/>
</calcChain>
</file>

<file path=xl/sharedStrings.xml><?xml version="1.0" encoding="utf-8"?>
<sst xmlns="http://schemas.openxmlformats.org/spreadsheetml/2006/main" count="696" uniqueCount="156">
  <si>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</si>
  <si>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</si>
  <si>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</si>
  <si>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</si>
  <si>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</si>
  <si>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</si>
  <si>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</si>
  <si>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</si>
  <si>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</si>
  <si>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</si>
  <si>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</si>
  <si>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</si>
  <si>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</si>
  <si>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</si>
  <si>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</si>
  <si>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</si>
  <si>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</si>
  <si>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</si>
  <si>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</si>
  <si>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</si>
  <si>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</si>
  <si>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</si>
  <si>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</si>
  <si>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</si>
  <si>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</si>
  <si>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</si>
  <si>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</si>
  <si>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</si>
  <si>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</si>
  <si>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</si>
  <si>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</si>
  <si>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</si>
  <si>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</si>
  <si>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</si>
  <si>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</si>
  <si>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</si>
  <si>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</si>
  <si>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</si>
  <si>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</si>
  <si>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</si>
  <si>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</si>
  <si>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</si>
  <si>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</si>
  <si>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</si>
  <si>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</si>
  <si>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</si>
  <si>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</si>
  <si>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</si>
  <si>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</si>
  <si>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</si>
  <si>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</si>
  <si>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</si>
  <si>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</si>
  <si>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</si>
  <si>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</si>
  <si>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</si>
  <si>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</si>
  <si>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</si>
  <si>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</si>
  <si>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</si>
  <si>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</si>
  <si>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</si>
  <si>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</si>
  <si>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</si>
  <si>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</si>
  <si>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</si>
  <si>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</si>
  <si>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</si>
  <si>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</si>
  <si>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</si>
  <si>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</si>
  <si>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</si>
  <si>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VOL-15MIN</t>
  </si>
  <si>
    <t>VOL-HORA</t>
  </si>
  <si>
    <t>MOV DIRC</t>
  </si>
  <si>
    <t>IZQ</t>
  </si>
  <si>
    <t>DIR</t>
  </si>
  <si>
    <t>DER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</si>
  <si>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</si>
  <si>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</si>
  <si>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</si>
  <si>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</si>
  <si>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</si>
  <si>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</si>
  <si>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</si>
  <si>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</si>
  <si>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</si>
  <si>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</si>
  <si>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</si>
  <si>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</si>
  <si>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</si>
  <si>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</si>
  <si>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</si>
  <si>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</si>
  <si>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</si>
  <si>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</si>
  <si>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</si>
  <si>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</si>
  <si>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</si>
  <si>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</si>
  <si>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</si>
  <si>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</si>
  <si>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</si>
  <si>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</si>
  <si>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</si>
  <si>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</si>
  <si>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</si>
  <si>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</si>
  <si>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</si>
  <si>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</si>
  <si>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</si>
  <si>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</si>
  <si>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</si>
  <si>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</si>
  <si>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</si>
  <si>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</si>
  <si>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</si>
  <si>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</si>
  <si>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</si>
  <si>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</si>
  <si>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</si>
  <si>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</si>
  <si>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</si>
  <si>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</si>
  <si>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</si>
  <si>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</si>
  <si>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</si>
  <si>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</si>
  <si>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</si>
  <si>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</si>
  <si>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</si>
  <si>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</si>
  <si>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</si>
  <si>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7:15 - 8:15</t>
  </si>
  <si>
    <t>GRUPO 2</t>
  </si>
  <si>
    <t>GRUPO 3</t>
  </si>
  <si>
    <t>GRUPO 1</t>
  </si>
  <si>
    <t>GRUPO 4</t>
  </si>
  <si>
    <t>GRUPO TOTAL</t>
  </si>
  <si>
    <t>11:45 - 12:45</t>
  </si>
  <si>
    <t>7:45 - 8:45</t>
  </si>
  <si>
    <t>JULIO VASQUEZ</t>
  </si>
  <si>
    <t>17:15 - 18:15</t>
  </si>
  <si>
    <t>6:45 - 7:45</t>
  </si>
  <si>
    <t>CALLE 85 X CARRERA 65</t>
  </si>
  <si>
    <t>17:45 - 18:45</t>
  </si>
  <si>
    <t>ADOLFREDO FLOREZ</t>
  </si>
  <si>
    <t>12:15 - 13:15</t>
  </si>
  <si>
    <t>JHONNYS NAVARRO</t>
  </si>
  <si>
    <t>JESUS OBREDOR</t>
  </si>
  <si>
    <t>17:30 - 18:30</t>
  </si>
  <si>
    <t>JESUS OBREDOR/JOHNNY NAVARRO/ADOLFREDO FLOREZ/JULIOVASQUEZ</t>
  </si>
  <si>
    <t>12:00 - 13:00</t>
  </si>
  <si>
    <t>13:00 - 14:00</t>
  </si>
  <si>
    <t>7:00 - 8:00</t>
  </si>
  <si>
    <t>18:30 - 19:30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</si>
</sst>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20" fontId="7" fillId="0" borderId="7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8" xfId="0" applyNumberFormat="1" applyFont="1" applyBorder="1" applyAlignment="1" applyProtection="1">
      <alignment horizontal="left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1" fontId="2" fillId="0" borderId="10" xfId="0" applyNumberFormat="1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vertical="center"/>
    </xf>
    <xf numFmtId="49" fontId="6" fillId="0" borderId="8" xfId="0" applyNumberFormat="1" applyFont="1" applyBorder="1" applyAlignment="1" applyProtection="1">
      <alignment vertical="center"/>
    </xf>
    <xf numFmtId="49" fontId="14" fillId="0" borderId="8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2" xfId="0" applyNumberFormat="1" applyFont="1" applyBorder="1" applyAlignment="1" applyProtection="1">
      <alignment horizontal="center" vertical="center"/>
    </xf>
    <xf numFmtId="0" fontId="6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2" fontId="2" fillId="0" borderId="5" xfId="0" applyNumberFormat="1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1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1" fontId="2" fillId="0" borderId="13" xfId="0" applyNumberFormat="1" applyFont="1" applyFill="1" applyBorder="1" applyAlignment="1" applyProtection="1">
      <alignment horizontal="center" vertical="center"/>
    </xf>
    <xf numFmtId="2" fontId="2" fillId="0" borderId="2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vertical="center"/>
    </xf>
    <xf numFmtId="1" fontId="2" fillId="0" borderId="16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8" xfId="0" applyNumberFormat="1" applyFont="1" applyBorder="1" applyAlignment="1" applyProtection="1">
      <alignment horizontal="left" vertical="center"/>
    </xf>
    <xf numFmtId="0" fontId="0" fillId="0" borderId="8" xfId="0" applyBorder="1" applyAlignment="1">
      <alignment horizontal="center" vertical="center"/>
    </xf>
    <xf numFmtId="0" fontId="18" fillId="0" borderId="8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3" xfId="0" applyFont="1" applyBorder="1"/>
    <xf numFmtId="0" fontId="2" fillId="0" borderId="9" xfId="0" applyFont="1" applyBorder="1"/>
    <xf numFmtId="9" fontId="2" fillId="0" borderId="9" xfId="0" applyNumberFormat="1" applyFont="1" applyBorder="1"/>
    <xf numFmtId="0" fontId="2" fillId="0" borderId="11" xfId="0" applyFont="1" applyBorder="1"/>
    <xf numFmtId="9" fontId="2" fillId="0" borderId="11" xfId="0" applyNumberFormat="1" applyFont="1" applyBorder="1"/>
    <xf numFmtId="0" fontId="15" fillId="0" borderId="0" xfId="0" applyFont="1" applyAlignment="1">
      <alignment horizontal="center"/>
    </xf>
    <xf numFmtId="20" fontId="7" fillId="0" borderId="5" xfId="0" applyNumberFormat="1" applyFont="1" applyBorder="1" applyAlignment="1" applyProtection="1">
      <alignment horizontal="center" vertical="center" wrapText="1"/>
    </xf>
    <xf numFmtId="20" fontId="7" fillId="0" borderId="19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/>
    </xf>
    <xf numFmtId="1" fontId="2" fillId="0" borderId="10" xfId="0" applyNumberFormat="1" applyFont="1" applyBorder="1" applyAlignment="1" applyProtection="1">
      <alignment horizontal="center" vertical="center" wrapText="1"/>
    </xf>
    <xf numFmtId="20" fontId="7" fillId="0" borderId="10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1" fontId="2" fillId="0" borderId="0" xfId="0" applyNumberFormat="1" applyFont="1" applyBorder="1"/>
    <xf numFmtId="0" fontId="2" fillId="0" borderId="0" xfId="0" applyFont="1" applyBorder="1"/>
    <xf numFmtId="9" fontId="2" fillId="0" borderId="0" xfId="0" applyNumberFormat="1" applyFont="1" applyBorder="1"/>
    <xf numFmtId="0" fontId="1" fillId="0" borderId="5" xfId="0" applyFont="1" applyBorder="1"/>
    <xf numFmtId="1" fontId="1" fillId="0" borderId="5" xfId="0" applyNumberFormat="1" applyFont="1" applyBorder="1"/>
    <xf numFmtId="0" fontId="1" fillId="0" borderId="0" xfId="0" applyFont="1" applyAlignment="1">
      <alignment horizontal="center"/>
    </xf>
    <xf numFmtId="20" fontId="7" fillId="0" borderId="24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center" vertical="center"/>
    </xf>
    <xf numFmtId="1" fontId="2" fillId="0" borderId="25" xfId="0" applyNumberFormat="1" applyFont="1" applyBorder="1" applyAlignment="1" applyProtection="1">
      <alignment horizontal="center" vertical="center" wrapText="1"/>
    </xf>
    <xf numFmtId="1" fontId="2" fillId="0" borderId="25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1" fontId="2" fillId="0" borderId="26" xfId="0" applyNumberFormat="1" applyFont="1" applyBorder="1" applyAlignment="1" applyProtection="1">
      <alignment horizontal="center" vertical="center"/>
    </xf>
    <xf numFmtId="0" fontId="22" fillId="0" borderId="0" xfId="0" applyFont="1" applyBorder="1" applyAlignment="1"/>
    <xf numFmtId="0" fontId="2" fillId="0" borderId="18" xfId="0" applyFont="1" applyBorder="1"/>
    <xf numFmtId="0" fontId="2" fillId="0" borderId="17" xfId="0" applyFont="1" applyBorder="1"/>
    <xf numFmtId="0" fontId="1" fillId="0" borderId="9" xfId="0" applyFont="1" applyBorder="1" applyAlignment="1">
      <alignment vertical="center"/>
    </xf>
    <xf numFmtId="0" fontId="6" fillId="0" borderId="12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6" fillId="0" borderId="7" xfId="0" applyFont="1" applyBorder="1" applyAlignment="1" applyProtection="1">
      <alignment horizontal="right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11" fillId="0" borderId="13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/>
    </xf>
    <xf numFmtId="0" fontId="11" fillId="0" borderId="9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11" xfId="0" applyFont="1" applyBorder="1" applyAlignment="1" applyProtection="1">
      <alignment horizontal="right" vertical="center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12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right" vertical="center"/>
    </xf>
    <xf numFmtId="0" fontId="2" fillId="0" borderId="15" xfId="0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1" fontId="7" fillId="0" borderId="5" xfId="0" applyNumberFormat="1" applyFont="1" applyFill="1" applyBorder="1" applyAlignment="1" applyProtection="1">
      <alignment horizontal="center" vertical="center" wrapText="1"/>
    </xf>
    <xf numFmtId="1" fontId="7" fillId="0" borderId="2" xfId="0" applyNumberFormat="1" applyFont="1" applyFill="1" applyBorder="1" applyAlignment="1" applyProtection="1">
      <alignment horizontal="center" vertical="center" wrapText="1"/>
    </xf>
    <xf numFmtId="0" fontId="20" fillId="0" borderId="5" xfId="0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2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/>
    </xf>
    <xf numFmtId="0" fontId="22" fillId="0" borderId="9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4" fontId="2" fillId="0" borderId="8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'G-1'!$A$10:$A$25</c:f>
              <c:strCache>
                <c:ptCount val="1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</c:strCache>
            </c:strRef>
          </c:cat>
          <c:val>
            <c:numRef>
              <c:f>'G-1'!$F$10:$F$25</c:f>
              <c:numCache>
                <c:formatCode>0</c:formatCode>
                <c:ptCount val="16"/>
                <c:pt idx="0">
                  <c:v>110.5</c:v>
                </c:pt>
                <c:pt idx="1">
                  <c:v>156.5</c:v>
                </c:pt>
                <c:pt idx="2">
                  <c:v>209</c:v>
                </c:pt>
                <c:pt idx="3">
                  <c:v>187</c:v>
                </c:pt>
                <c:pt idx="4">
                  <c:v>200</c:v>
                </c:pt>
                <c:pt idx="5">
                  <c:v>208</c:v>
                </c:pt>
                <c:pt idx="6">
                  <c:v>207</c:v>
                </c:pt>
                <c:pt idx="7">
                  <c:v>238.5</c:v>
                </c:pt>
                <c:pt idx="8">
                  <c:v>232</c:v>
                </c:pt>
                <c:pt idx="9">
                  <c:v>169.5</c:v>
                </c:pt>
                <c:pt idx="10">
                  <c:v>186.5</c:v>
                </c:pt>
                <c:pt idx="11">
                  <c:v>178.5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839440"/>
        <c:axId val="154839048"/>
      </c:barChart>
      <c:catAx>
        <c:axId val="15483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19"/>
              <c:y val="0.879622274815174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839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39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839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'G-4'!$A$10:$A$27</c:f>
              <c:strCache>
                <c:ptCount val="17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6">
                  <c:v>MAÑANA</c:v>
                </c:pt>
              </c:strCache>
            </c:strRef>
          </c:cat>
          <c:val>
            <c:numRef>
              <c:f>'G-4'!$F$10:$F$27</c:f>
              <c:numCache>
                <c:formatCode>0</c:formatCode>
                <c:ptCount val="18"/>
                <c:pt idx="0">
                  <c:v>42.5</c:v>
                </c:pt>
                <c:pt idx="1">
                  <c:v>53.5</c:v>
                </c:pt>
                <c:pt idx="2">
                  <c:v>77.5</c:v>
                </c:pt>
                <c:pt idx="3">
                  <c:v>88</c:v>
                </c:pt>
                <c:pt idx="4">
                  <c:v>108</c:v>
                </c:pt>
                <c:pt idx="5">
                  <c:v>76</c:v>
                </c:pt>
                <c:pt idx="6">
                  <c:v>82.5</c:v>
                </c:pt>
                <c:pt idx="7">
                  <c:v>90.5</c:v>
                </c:pt>
                <c:pt idx="8">
                  <c:v>55</c:v>
                </c:pt>
                <c:pt idx="9">
                  <c:v>81</c:v>
                </c:pt>
                <c:pt idx="10">
                  <c:v>92</c:v>
                </c:pt>
                <c:pt idx="11">
                  <c:v>64.5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114200"/>
        <c:axId val="157114592"/>
      </c:barChart>
      <c:catAx>
        <c:axId val="157114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114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114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114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'G-4'!$H$10:$H$27</c:f>
              <c:strCache>
                <c:ptCount val="17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6">
                  <c:v>MEDIO DÍA</c:v>
                </c:pt>
              </c:strCache>
            </c:strRef>
          </c:cat>
          <c:val>
            <c:numRef>
              <c:f>'G-4'!$M$10:$M$27</c:f>
              <c:numCache>
                <c:formatCode>0</c:formatCode>
                <c:ptCount val="18"/>
                <c:pt idx="0">
                  <c:v>67.5</c:v>
                </c:pt>
                <c:pt idx="1">
                  <c:v>62.5</c:v>
                </c:pt>
                <c:pt idx="2">
                  <c:v>53</c:v>
                </c:pt>
                <c:pt idx="3">
                  <c:v>73.5</c:v>
                </c:pt>
                <c:pt idx="4">
                  <c:v>92.5</c:v>
                </c:pt>
                <c:pt idx="5">
                  <c:v>99</c:v>
                </c:pt>
                <c:pt idx="6">
                  <c:v>158.5</c:v>
                </c:pt>
                <c:pt idx="7">
                  <c:v>117</c:v>
                </c:pt>
                <c:pt idx="8">
                  <c:v>99</c:v>
                </c:pt>
                <c:pt idx="9">
                  <c:v>69.5</c:v>
                </c:pt>
                <c:pt idx="10">
                  <c:v>75</c:v>
                </c:pt>
                <c:pt idx="11">
                  <c:v>81.5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115376"/>
        <c:axId val="157115768"/>
      </c:barChart>
      <c:catAx>
        <c:axId val="157115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71157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57115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115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'G-4'!$O$10:$O$27</c:f>
              <c:strCache>
                <c:ptCount val="17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  <c:pt idx="16">
                  <c:v>TARDE</c:v>
                </c:pt>
              </c:strCache>
            </c:strRef>
          </c:cat>
          <c:val>
            <c:numRef>
              <c:f>'G-4'!$T$10:$T$27</c:f>
              <c:numCache>
                <c:formatCode>0</c:formatCode>
                <c:ptCount val="18"/>
                <c:pt idx="0">
                  <c:v>83</c:v>
                </c:pt>
                <c:pt idx="1">
                  <c:v>68</c:v>
                </c:pt>
                <c:pt idx="2">
                  <c:v>91</c:v>
                </c:pt>
                <c:pt idx="3">
                  <c:v>86.5</c:v>
                </c:pt>
                <c:pt idx="4">
                  <c:v>108.5</c:v>
                </c:pt>
                <c:pt idx="5">
                  <c:v>108</c:v>
                </c:pt>
                <c:pt idx="6">
                  <c:v>118.5</c:v>
                </c:pt>
                <c:pt idx="7">
                  <c:v>118.5</c:v>
                </c:pt>
                <c:pt idx="8">
                  <c:v>123.5</c:v>
                </c:pt>
                <c:pt idx="9">
                  <c:v>101.5</c:v>
                </c:pt>
                <c:pt idx="10">
                  <c:v>127</c:v>
                </c:pt>
                <c:pt idx="11">
                  <c:v>108.5</c:v>
                </c:pt>
                <c:pt idx="12">
                  <c:v>129.5</c:v>
                </c:pt>
                <c:pt idx="13">
                  <c:v>120</c:v>
                </c:pt>
                <c:pt idx="14">
                  <c:v>107</c:v>
                </c:pt>
                <c:pt idx="15">
                  <c:v>94.5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116552"/>
        <c:axId val="157116944"/>
      </c:barChart>
      <c:catAx>
        <c:axId val="157116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116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116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116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'G-TOTAL'!$A$10:$A$25</c:f>
              <c:strCache>
                <c:ptCount val="16"/>
                <c:pt idx="0">
                  <c:v>6:30 6:45</c:v>
                </c:pt>
                <c:pt idx="1">
                  <c:v>6:45 7:00</c:v>
                </c:pt>
                <c:pt idx="2">
                  <c:v>7:00 7:15</c:v>
                </c:pt>
                <c:pt idx="3">
                  <c:v>7:15 7:30</c:v>
                </c:pt>
                <c:pt idx="4">
                  <c:v>7:30 7:45</c:v>
                </c:pt>
                <c:pt idx="5">
                  <c:v>7:45 8:00</c:v>
                </c:pt>
                <c:pt idx="6">
                  <c:v>8:00 8:15</c:v>
                </c:pt>
                <c:pt idx="7">
                  <c:v>8:15 8:30</c:v>
                </c:pt>
                <c:pt idx="8">
                  <c:v>8:30 8:45</c:v>
                </c:pt>
                <c:pt idx="9">
                  <c:v>8:45 9:00</c:v>
                </c:pt>
                <c:pt idx="10">
                  <c:v>9:00 9:15</c:v>
                </c:pt>
                <c:pt idx="11">
                  <c:v>9:15 9:30</c:v>
                </c:pt>
                <c:pt idx="12">
                  <c:v>9:30 9:45</c:v>
                </c:pt>
                <c:pt idx="13">
                  <c:v>9:45 10:00</c:v>
                </c:pt>
                <c:pt idx="14">
                  <c:v>10:00 10:15</c:v>
                </c:pt>
                <c:pt idx="15">
                  <c:v>10:15 10:30</c:v>
                </c:pt>
              </c:strCache>
            </c:strRef>
          </c:cat>
          <c:val>
            <c:numRef>
              <c:f>'G-TOTAL'!$F$10:$F$25</c:f>
              <c:numCache>
                <c:formatCode>0</c:formatCode>
                <c:ptCount val="16"/>
                <c:pt idx="0">
                  <c:v>222</c:v>
                </c:pt>
                <c:pt idx="1">
                  <c:v>289</c:v>
                </c:pt>
                <c:pt idx="2">
                  <c:v>375.5</c:v>
                </c:pt>
                <c:pt idx="3">
                  <c:v>390</c:v>
                </c:pt>
                <c:pt idx="4">
                  <c:v>436.5</c:v>
                </c:pt>
                <c:pt idx="5">
                  <c:v>448</c:v>
                </c:pt>
                <c:pt idx="6">
                  <c:v>442</c:v>
                </c:pt>
                <c:pt idx="7">
                  <c:v>481.5</c:v>
                </c:pt>
                <c:pt idx="8">
                  <c:v>437</c:v>
                </c:pt>
                <c:pt idx="9">
                  <c:v>397</c:v>
                </c:pt>
                <c:pt idx="10">
                  <c:v>413.5</c:v>
                </c:pt>
                <c:pt idx="11">
                  <c:v>340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519848"/>
        <c:axId val="155520240"/>
      </c:barChart>
      <c:catAx>
        <c:axId val="155519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520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520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519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'G-TOTAL'!$H$10:$H$25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'G-TOTAL'!$M$10:$M$25</c:f>
              <c:numCache>
                <c:formatCode>0</c:formatCode>
                <c:ptCount val="16"/>
                <c:pt idx="0">
                  <c:v>297</c:v>
                </c:pt>
                <c:pt idx="1">
                  <c:v>272.5</c:v>
                </c:pt>
                <c:pt idx="2">
                  <c:v>286</c:v>
                </c:pt>
                <c:pt idx="3">
                  <c:v>352.5</c:v>
                </c:pt>
                <c:pt idx="4">
                  <c:v>398.5</c:v>
                </c:pt>
                <c:pt idx="5">
                  <c:v>441</c:v>
                </c:pt>
                <c:pt idx="6">
                  <c:v>465.5</c:v>
                </c:pt>
                <c:pt idx="7">
                  <c:v>404</c:v>
                </c:pt>
                <c:pt idx="8">
                  <c:v>390</c:v>
                </c:pt>
                <c:pt idx="9">
                  <c:v>343.5</c:v>
                </c:pt>
                <c:pt idx="10">
                  <c:v>397.5</c:v>
                </c:pt>
                <c:pt idx="11">
                  <c:v>389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521024"/>
        <c:axId val="155521416"/>
      </c:barChart>
      <c:catAx>
        <c:axId val="155521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55214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55521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521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'G-TOTAL'!$O$10:$O$25</c:f>
              <c:strCache>
                <c:ptCount val="16"/>
                <c:pt idx="0">
                  <c:v>15:30 15:45</c:v>
                </c:pt>
                <c:pt idx="1">
                  <c:v>15:45 16:00</c:v>
                </c:pt>
                <c:pt idx="2">
                  <c:v>16:00 16:15</c:v>
                </c:pt>
                <c:pt idx="3">
                  <c:v>16:15 16:30</c:v>
                </c:pt>
                <c:pt idx="4">
                  <c:v>16:30 16:45</c:v>
                </c:pt>
                <c:pt idx="5">
                  <c:v>16:45 17:00</c:v>
                </c:pt>
                <c:pt idx="6">
                  <c:v>17:00 17:15</c:v>
                </c:pt>
                <c:pt idx="7">
                  <c:v>17:15 17:30</c:v>
                </c:pt>
                <c:pt idx="8">
                  <c:v>17:30 17:45</c:v>
                </c:pt>
                <c:pt idx="9">
                  <c:v>17:45 18:00</c:v>
                </c:pt>
                <c:pt idx="10">
                  <c:v>18:00 18:15</c:v>
                </c:pt>
                <c:pt idx="11">
                  <c:v>18:15 18:30</c:v>
                </c:pt>
                <c:pt idx="12">
                  <c:v>18:30 18:45</c:v>
                </c:pt>
                <c:pt idx="13">
                  <c:v>18:45 19:00</c:v>
                </c:pt>
                <c:pt idx="14">
                  <c:v>19:00 19:15</c:v>
                </c:pt>
                <c:pt idx="15">
                  <c:v>19:15 19:30</c:v>
                </c:pt>
              </c:strCache>
            </c:strRef>
          </c:cat>
          <c:val>
            <c:numRef>
              <c:f>'G-TOTAL'!$T$10:$T$25</c:f>
              <c:numCache>
                <c:formatCode>0</c:formatCode>
                <c:ptCount val="16"/>
                <c:pt idx="0">
                  <c:v>337</c:v>
                </c:pt>
                <c:pt idx="1">
                  <c:v>361</c:v>
                </c:pt>
                <c:pt idx="2">
                  <c:v>387.5</c:v>
                </c:pt>
                <c:pt idx="3">
                  <c:v>396.5</c:v>
                </c:pt>
                <c:pt idx="4">
                  <c:v>459</c:v>
                </c:pt>
                <c:pt idx="5">
                  <c:v>445.5</c:v>
                </c:pt>
                <c:pt idx="6">
                  <c:v>402</c:v>
                </c:pt>
                <c:pt idx="7">
                  <c:v>546</c:v>
                </c:pt>
                <c:pt idx="8">
                  <c:v>521.5</c:v>
                </c:pt>
                <c:pt idx="9">
                  <c:v>470.5</c:v>
                </c:pt>
                <c:pt idx="10">
                  <c:v>445</c:v>
                </c:pt>
                <c:pt idx="11">
                  <c:v>393</c:v>
                </c:pt>
                <c:pt idx="12">
                  <c:v>401</c:v>
                </c:pt>
                <c:pt idx="13">
                  <c:v>375.5</c:v>
                </c:pt>
                <c:pt idx="14">
                  <c:v>345</c:v>
                </c:pt>
                <c:pt idx="15">
                  <c:v>314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522200"/>
        <c:axId val="155522592"/>
      </c:barChart>
      <c:catAx>
        <c:axId val="155522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522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522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522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VOL'!$BB$12:$DF$12</c15:sqref>
                  </c15:fullRef>
                </c:ext>
              </c:extLst>
              <c:f>('DIAGRAMA DE VOL'!$BB$12:$CE$12,'DIAGRAMA DE VOL'!$CG$12:$DF$12)</c:f>
              <c:numCache>
                <c:formatCode>General</c:formatCode>
                <c:ptCount val="56"/>
                <c:pt idx="6" formatCode="0">
                  <c:v>663</c:v>
                </c:pt>
                <c:pt idx="7" formatCode="0">
                  <c:v>752.5</c:v>
                </c:pt>
                <c:pt idx="8" formatCode="0">
                  <c:v>804</c:v>
                </c:pt>
                <c:pt idx="9" formatCode="0">
                  <c:v>802</c:v>
                </c:pt>
                <c:pt idx="10" formatCode="0">
                  <c:v>853.5</c:v>
                </c:pt>
                <c:pt idx="11" formatCode="0">
                  <c:v>885.5</c:v>
                </c:pt>
                <c:pt idx="12" formatCode="0">
                  <c:v>847</c:v>
                </c:pt>
                <c:pt idx="13" formatCode="0">
                  <c:v>826.5</c:v>
                </c:pt>
                <c:pt idx="14" formatCode="0">
                  <c:v>766.5</c:v>
                </c:pt>
                <c:pt idx="20" formatCode="0">
                  <c:v>528</c:v>
                </c:pt>
                <c:pt idx="21" formatCode="0">
                  <c:v>574</c:v>
                </c:pt>
                <c:pt idx="22" formatCode="0">
                  <c:v>670.5</c:v>
                </c:pt>
                <c:pt idx="23" formatCode="0">
                  <c:v>712.5</c:v>
                </c:pt>
                <c:pt idx="24" formatCode="0">
                  <c:v>733</c:v>
                </c:pt>
                <c:pt idx="25" formatCode="0">
                  <c:v>730.5</c:v>
                </c:pt>
                <c:pt idx="26" formatCode="0">
                  <c:v>676.5</c:v>
                </c:pt>
                <c:pt idx="27" formatCode="0">
                  <c:v>698</c:v>
                </c:pt>
                <c:pt idx="28" formatCode="0">
                  <c:v>697.5</c:v>
                </c:pt>
                <c:pt idx="37" formatCode="0">
                  <c:v>656.5</c:v>
                </c:pt>
                <c:pt idx="38" formatCode="0">
                  <c:v>735</c:v>
                </c:pt>
                <c:pt idx="39" formatCode="0">
                  <c:v>778</c:v>
                </c:pt>
                <c:pt idx="40" formatCode="0">
                  <c:v>746.5</c:v>
                </c:pt>
                <c:pt idx="41" formatCode="0">
                  <c:v>755</c:v>
                </c:pt>
                <c:pt idx="42" formatCode="0">
                  <c:v>785</c:v>
                </c:pt>
                <c:pt idx="43" formatCode="0">
                  <c:v>811</c:v>
                </c:pt>
                <c:pt idx="44" formatCode="0">
                  <c:v>864.5</c:v>
                </c:pt>
                <c:pt idx="45" formatCode="0">
                  <c:v>839.5</c:v>
                </c:pt>
                <c:pt idx="46" formatCode="0">
                  <c:v>747</c:v>
                </c:pt>
                <c:pt idx="47" formatCode="0">
                  <c:v>682</c:v>
                </c:pt>
                <c:pt idx="48" formatCode="0">
                  <c:v>615</c:v>
                </c:pt>
                <c:pt idx="49" formatCode="0">
                  <c:v>570.5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VOL'!$BK$17:$DC$17</c15:sqref>
                  </c15:fullRef>
                </c:ext>
              </c:extLst>
              <c:f>('DIAGRAMA DE VOL'!$BK$17:$CN$17,'DIAGRAMA DE VOL'!$CP$17:$DC$17)</c:f>
              <c:numCache>
                <c:formatCode>0</c:formatCode>
                <c:ptCount val="44"/>
                <c:pt idx="3">
                  <c:v>134</c:v>
                </c:pt>
                <c:pt idx="4">
                  <c:v>163.5</c:v>
                </c:pt>
                <c:pt idx="5">
                  <c:v>198</c:v>
                </c:pt>
                <c:pt idx="6">
                  <c:v>221</c:v>
                </c:pt>
                <c:pt idx="7">
                  <c:v>212</c:v>
                </c:pt>
                <c:pt idx="8">
                  <c:v>189.5</c:v>
                </c:pt>
                <c:pt idx="9">
                  <c:v>177</c:v>
                </c:pt>
                <c:pt idx="10">
                  <c:v>158.5</c:v>
                </c:pt>
                <c:pt idx="11">
                  <c:v>138.5</c:v>
                </c:pt>
                <c:pt idx="17">
                  <c:v>97.5</c:v>
                </c:pt>
                <c:pt idx="18">
                  <c:v>125</c:v>
                </c:pt>
                <c:pt idx="19">
                  <c:v>141.5</c:v>
                </c:pt>
                <c:pt idx="20">
                  <c:v>165.5</c:v>
                </c:pt>
                <c:pt idx="21">
                  <c:v>162.5</c:v>
                </c:pt>
                <c:pt idx="22">
                  <c:v>144</c:v>
                </c:pt>
                <c:pt idx="23">
                  <c:v>130.5</c:v>
                </c:pt>
                <c:pt idx="24">
                  <c:v>115</c:v>
                </c:pt>
                <c:pt idx="25">
                  <c:v>113</c:v>
                </c:pt>
                <c:pt idx="31">
                  <c:v>115.5</c:v>
                </c:pt>
                <c:pt idx="32">
                  <c:v>117.5</c:v>
                </c:pt>
                <c:pt idx="33">
                  <c:v>115.5</c:v>
                </c:pt>
                <c:pt idx="34">
                  <c:v>109.5</c:v>
                </c:pt>
                <c:pt idx="35">
                  <c:v>206.5</c:v>
                </c:pt>
                <c:pt idx="36">
                  <c:v>222</c:v>
                </c:pt>
                <c:pt idx="37">
                  <c:v>232.5</c:v>
                </c:pt>
                <c:pt idx="38">
                  <c:v>238</c:v>
                </c:pt>
                <c:pt idx="39">
                  <c:v>153.5</c:v>
                </c:pt>
                <c:pt idx="40">
                  <c:v>143.5</c:v>
                </c:pt>
                <c:pt idx="41">
                  <c:v>122.5</c:v>
                </c:pt>
                <c:pt idx="42">
                  <c:v>118.5</c:v>
                </c:pt>
                <c:pt idx="43">
                  <c:v>105.5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VOL'!$BK$19:$DC$19</c15:sqref>
                  </c15:fullRef>
                </c:ext>
              </c:extLst>
              <c:f>('DIAGRAMA DE VOL'!$BK$19:$CN$19,'DIAGRAMA DE VOL'!$CP$19:$DC$19)</c:f>
              <c:numCache>
                <c:formatCode>General</c:formatCode>
                <c:ptCount val="44"/>
                <c:pt idx="3">
                  <c:v>218</c:v>
                </c:pt>
                <c:pt idx="4">
                  <c:v>248</c:v>
                </c:pt>
                <c:pt idx="5">
                  <c:v>298.5</c:v>
                </c:pt>
                <c:pt idx="6">
                  <c:v>339</c:v>
                </c:pt>
                <c:pt idx="7">
                  <c:v>385.5</c:v>
                </c:pt>
                <c:pt idx="8">
                  <c:v>429.5</c:v>
                </c:pt>
                <c:pt idx="9">
                  <c:v>424.5</c:v>
                </c:pt>
                <c:pt idx="10">
                  <c:v>425.5</c:v>
                </c:pt>
                <c:pt idx="11">
                  <c:v>390</c:v>
                </c:pt>
                <c:pt idx="17">
                  <c:v>326</c:v>
                </c:pt>
                <c:pt idx="18">
                  <c:v>329</c:v>
                </c:pt>
                <c:pt idx="19">
                  <c:v>348</c:v>
                </c:pt>
                <c:pt idx="20">
                  <c:v>356</c:v>
                </c:pt>
                <c:pt idx="21">
                  <c:v>346.5</c:v>
                </c:pt>
                <c:pt idx="22">
                  <c:v>352.5</c:v>
                </c:pt>
                <c:pt idx="23">
                  <c:v>352</c:v>
                </c:pt>
                <c:pt idx="24">
                  <c:v>361.5</c:v>
                </c:pt>
                <c:pt idx="25">
                  <c:v>384.5</c:v>
                </c:pt>
                <c:pt idx="31">
                  <c:v>381.5</c:v>
                </c:pt>
                <c:pt idx="32">
                  <c:v>397.5</c:v>
                </c:pt>
                <c:pt idx="33">
                  <c:v>401</c:v>
                </c:pt>
                <c:pt idx="34">
                  <c:v>425.5</c:v>
                </c:pt>
                <c:pt idx="35">
                  <c:v>437.5</c:v>
                </c:pt>
                <c:pt idx="36">
                  <c:v>439.5</c:v>
                </c:pt>
                <c:pt idx="37">
                  <c:v>434.5</c:v>
                </c:pt>
                <c:pt idx="38">
                  <c:v>410</c:v>
                </c:pt>
                <c:pt idx="39">
                  <c:v>376.5</c:v>
                </c:pt>
                <c:pt idx="40">
                  <c:v>352.5</c:v>
                </c:pt>
                <c:pt idx="41">
                  <c:v>325</c:v>
                </c:pt>
                <c:pt idx="42">
                  <c:v>316</c:v>
                </c:pt>
                <c:pt idx="43">
                  <c:v>308.5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VOL'!$BK$18:$DC$18</c15:sqref>
                  </c15:fullRef>
                </c:ext>
              </c:extLst>
              <c:f>('DIAGRAMA DE VOL'!$BK$18:$CN$18,'DIAGRAMA DE VOL'!$CP$18:$DC$18)</c:f>
              <c:numCache>
                <c:formatCode>0</c:formatCode>
                <c:ptCount val="44"/>
                <c:pt idx="3">
                  <c:v>261.5</c:v>
                </c:pt>
                <c:pt idx="4">
                  <c:v>327</c:v>
                </c:pt>
                <c:pt idx="5">
                  <c:v>349.5</c:v>
                </c:pt>
                <c:pt idx="6">
                  <c:v>354.5</c:v>
                </c:pt>
                <c:pt idx="7">
                  <c:v>357</c:v>
                </c:pt>
                <c:pt idx="8">
                  <c:v>304</c:v>
                </c:pt>
                <c:pt idx="9">
                  <c:v>309</c:v>
                </c:pt>
                <c:pt idx="10">
                  <c:v>318.5</c:v>
                </c:pt>
                <c:pt idx="11">
                  <c:v>292.5</c:v>
                </c:pt>
                <c:pt idx="17">
                  <c:v>256.5</c:v>
                </c:pt>
                <c:pt idx="18">
                  <c:v>281.5</c:v>
                </c:pt>
                <c:pt idx="19">
                  <c:v>318</c:v>
                </c:pt>
                <c:pt idx="20">
                  <c:v>423.5</c:v>
                </c:pt>
                <c:pt idx="21">
                  <c:v>467</c:v>
                </c:pt>
                <c:pt idx="22">
                  <c:v>473.5</c:v>
                </c:pt>
                <c:pt idx="23">
                  <c:v>444</c:v>
                </c:pt>
                <c:pt idx="24">
                  <c:v>360.5</c:v>
                </c:pt>
                <c:pt idx="25">
                  <c:v>325</c:v>
                </c:pt>
                <c:pt idx="31">
                  <c:v>328.5</c:v>
                </c:pt>
                <c:pt idx="32">
                  <c:v>354</c:v>
                </c:pt>
                <c:pt idx="33">
                  <c:v>394</c:v>
                </c:pt>
                <c:pt idx="34">
                  <c:v>421.5</c:v>
                </c:pt>
                <c:pt idx="35">
                  <c:v>453.5</c:v>
                </c:pt>
                <c:pt idx="36">
                  <c:v>468.5</c:v>
                </c:pt>
                <c:pt idx="37">
                  <c:v>462</c:v>
                </c:pt>
                <c:pt idx="38">
                  <c:v>470.5</c:v>
                </c:pt>
                <c:pt idx="39">
                  <c:v>460.5</c:v>
                </c:pt>
                <c:pt idx="40">
                  <c:v>466.5</c:v>
                </c:pt>
                <c:pt idx="41">
                  <c:v>485</c:v>
                </c:pt>
                <c:pt idx="42">
                  <c:v>465</c:v>
                </c:pt>
                <c:pt idx="43">
                  <c:v>451</c:v>
                </c:pt>
              </c:numCache>
            </c:numRef>
          </c:val>
          <c:smooth val="0"/>
        </c:ser>
        <c:ser>
          <c:idx val="4"/>
          <c:order val="4"/>
          <c:tx>
            <c:v>TOTAL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VOL'!$BK$20:$DC$20</c15:sqref>
                  </c15:fullRef>
                </c:ext>
              </c:extLst>
              <c:f>('DIAGRAMA DE VOL'!$BK$20:$CN$20,'DIAGRAMA DE VOL'!$CP$20:$DC$20)</c:f>
              <c:numCache>
                <c:formatCode>General</c:formatCode>
                <c:ptCount val="44"/>
                <c:pt idx="3">
                  <c:v>1276.5</c:v>
                </c:pt>
                <c:pt idx="4">
                  <c:v>1491</c:v>
                </c:pt>
                <c:pt idx="5">
                  <c:v>1650</c:v>
                </c:pt>
                <c:pt idx="6">
                  <c:v>1716.5</c:v>
                </c:pt>
                <c:pt idx="7">
                  <c:v>1808</c:v>
                </c:pt>
                <c:pt idx="8">
                  <c:v>1808.5</c:v>
                </c:pt>
                <c:pt idx="9">
                  <c:v>1757.5</c:v>
                </c:pt>
                <c:pt idx="10">
                  <c:v>1729</c:v>
                </c:pt>
                <c:pt idx="11">
                  <c:v>1587.5</c:v>
                </c:pt>
                <c:pt idx="17">
                  <c:v>1208</c:v>
                </c:pt>
                <c:pt idx="18">
                  <c:v>1309.5</c:v>
                </c:pt>
                <c:pt idx="19">
                  <c:v>1478</c:v>
                </c:pt>
                <c:pt idx="20">
                  <c:v>1657.5</c:v>
                </c:pt>
                <c:pt idx="21">
                  <c:v>1709</c:v>
                </c:pt>
                <c:pt idx="22">
                  <c:v>1700.5</c:v>
                </c:pt>
                <c:pt idx="23">
                  <c:v>1603</c:v>
                </c:pt>
                <c:pt idx="24">
                  <c:v>1535</c:v>
                </c:pt>
                <c:pt idx="25">
                  <c:v>1520</c:v>
                </c:pt>
                <c:pt idx="31">
                  <c:v>1482</c:v>
                </c:pt>
                <c:pt idx="32">
                  <c:v>1604</c:v>
                </c:pt>
                <c:pt idx="33">
                  <c:v>1688.5</c:v>
                </c:pt>
                <c:pt idx="34">
                  <c:v>1703</c:v>
                </c:pt>
                <c:pt idx="35">
                  <c:v>1852.5</c:v>
                </c:pt>
                <c:pt idx="36">
                  <c:v>1915</c:v>
                </c:pt>
                <c:pt idx="37">
                  <c:v>1940</c:v>
                </c:pt>
                <c:pt idx="38">
                  <c:v>1983</c:v>
                </c:pt>
                <c:pt idx="39">
                  <c:v>1830</c:v>
                </c:pt>
                <c:pt idx="40">
                  <c:v>1709.5</c:v>
                </c:pt>
                <c:pt idx="41">
                  <c:v>1614.5</c:v>
                </c:pt>
                <c:pt idx="42">
                  <c:v>1514.5</c:v>
                </c:pt>
                <c:pt idx="43">
                  <c:v>1435.5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838656"/>
        <c:axId val="155522984"/>
      </c:lineChart>
      <c:catAx>
        <c:axId val="15483865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5522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5229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48386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4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Pt>
            <c:idx val="17"/>
            <c:invertIfNegative val="0"/>
            <c:bubble3D val="0"/>
          </c:dPt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'G-1'!$H$10:$H$25</c:f>
              <c:strCache>
                <c:ptCount val="12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</c:strCache>
            </c:strRef>
          </c:cat>
          <c:val>
            <c:numRef>
              <c:f>'G-1'!$M$10:$M$25</c:f>
              <c:numCache>
                <c:formatCode>0</c:formatCode>
                <c:ptCount val="16"/>
                <c:pt idx="0">
                  <c:v>123</c:v>
                </c:pt>
                <c:pt idx="1">
                  <c:v>114.5</c:v>
                </c:pt>
                <c:pt idx="2">
                  <c:v>132</c:v>
                </c:pt>
                <c:pt idx="3">
                  <c:v>158.5</c:v>
                </c:pt>
                <c:pt idx="4">
                  <c:v>169</c:v>
                </c:pt>
                <c:pt idx="5">
                  <c:v>211</c:v>
                </c:pt>
                <c:pt idx="6">
                  <c:v>174</c:v>
                </c:pt>
                <c:pt idx="7">
                  <c:v>179</c:v>
                </c:pt>
                <c:pt idx="8">
                  <c:v>166.5</c:v>
                </c:pt>
                <c:pt idx="9">
                  <c:v>157</c:v>
                </c:pt>
                <c:pt idx="10">
                  <c:v>195.5</c:v>
                </c:pt>
                <c:pt idx="11">
                  <c:v>178.5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840224"/>
        <c:axId val="154840616"/>
      </c:barChart>
      <c:catAx>
        <c:axId val="154840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48406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54840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840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'G-1'!$O$10:$O$25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'G-1'!$T$10:$T$25</c:f>
              <c:numCache>
                <c:formatCode>0</c:formatCode>
                <c:ptCount val="16"/>
                <c:pt idx="0">
                  <c:v>138</c:v>
                </c:pt>
                <c:pt idx="1">
                  <c:v>153</c:v>
                </c:pt>
                <c:pt idx="2">
                  <c:v>181</c:v>
                </c:pt>
                <c:pt idx="3">
                  <c:v>184.5</c:v>
                </c:pt>
                <c:pt idx="4">
                  <c:v>216.5</c:v>
                </c:pt>
                <c:pt idx="5">
                  <c:v>196</c:v>
                </c:pt>
                <c:pt idx="6">
                  <c:v>149.5</c:v>
                </c:pt>
                <c:pt idx="7">
                  <c:v>193</c:v>
                </c:pt>
                <c:pt idx="8">
                  <c:v>246.5</c:v>
                </c:pt>
                <c:pt idx="9">
                  <c:v>222</c:v>
                </c:pt>
                <c:pt idx="10">
                  <c:v>203</c:v>
                </c:pt>
                <c:pt idx="11">
                  <c:v>168</c:v>
                </c:pt>
                <c:pt idx="12">
                  <c:v>154</c:v>
                </c:pt>
                <c:pt idx="13">
                  <c:v>157</c:v>
                </c:pt>
                <c:pt idx="14">
                  <c:v>136</c:v>
                </c:pt>
                <c:pt idx="15">
                  <c:v>123.5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283504"/>
        <c:axId val="156283896"/>
      </c:barChart>
      <c:catAx>
        <c:axId val="156283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283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283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283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'G-2'!$A$10:$A$27</c:f>
              <c:strCache>
                <c:ptCount val="17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6">
                  <c:v>MAÑANA</c:v>
                </c:pt>
              </c:strCache>
            </c:strRef>
          </c:cat>
          <c:val>
            <c:numRef>
              <c:f>'G-2'!$F$10:$F$27</c:f>
              <c:numCache>
                <c:formatCode>0</c:formatCode>
                <c:ptCount val="18"/>
                <c:pt idx="0">
                  <c:v>27</c:v>
                </c:pt>
                <c:pt idx="1">
                  <c:v>27</c:v>
                </c:pt>
                <c:pt idx="2">
                  <c:v>29</c:v>
                </c:pt>
                <c:pt idx="3">
                  <c:v>51</c:v>
                </c:pt>
                <c:pt idx="4">
                  <c:v>56.5</c:v>
                </c:pt>
                <c:pt idx="5">
                  <c:v>61.5</c:v>
                </c:pt>
                <c:pt idx="6">
                  <c:v>52</c:v>
                </c:pt>
                <c:pt idx="7">
                  <c:v>42</c:v>
                </c:pt>
                <c:pt idx="8">
                  <c:v>34</c:v>
                </c:pt>
                <c:pt idx="9">
                  <c:v>49</c:v>
                </c:pt>
                <c:pt idx="10">
                  <c:v>33.5</c:v>
                </c:pt>
                <c:pt idx="11">
                  <c:v>22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284680"/>
        <c:axId val="156285072"/>
      </c:barChart>
      <c:catAx>
        <c:axId val="156284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285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285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284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'G-2'!$H$10:$H$27</c:f>
              <c:strCache>
                <c:ptCount val="17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6">
                  <c:v>MEDIO DÍA</c:v>
                </c:pt>
              </c:strCache>
            </c:strRef>
          </c:cat>
          <c:val>
            <c:numRef>
              <c:f>'G-2'!$M$10:$M$27</c:f>
              <c:numCache>
                <c:formatCode>0</c:formatCode>
                <c:ptCount val="18"/>
                <c:pt idx="0">
                  <c:v>21.5</c:v>
                </c:pt>
                <c:pt idx="1">
                  <c:v>22</c:v>
                </c:pt>
                <c:pt idx="2">
                  <c:v>22</c:v>
                </c:pt>
                <c:pt idx="3">
                  <c:v>32</c:v>
                </c:pt>
                <c:pt idx="4">
                  <c:v>49</c:v>
                </c:pt>
                <c:pt idx="5">
                  <c:v>38.5</c:v>
                </c:pt>
                <c:pt idx="6">
                  <c:v>46</c:v>
                </c:pt>
                <c:pt idx="7">
                  <c:v>29</c:v>
                </c:pt>
                <c:pt idx="8">
                  <c:v>30.5</c:v>
                </c:pt>
                <c:pt idx="9">
                  <c:v>25</c:v>
                </c:pt>
                <c:pt idx="10">
                  <c:v>30.5</c:v>
                </c:pt>
                <c:pt idx="11">
                  <c:v>27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662040"/>
        <c:axId val="156662432"/>
      </c:barChart>
      <c:catAx>
        <c:axId val="156662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66624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56662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662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'G-2'!$O$10:$O$27</c:f>
              <c:strCache>
                <c:ptCount val="17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  <c:pt idx="16">
                  <c:v>TARDE</c:v>
                </c:pt>
              </c:strCache>
            </c:strRef>
          </c:cat>
          <c:val>
            <c:numRef>
              <c:f>'G-2'!$T$10:$T$27</c:f>
              <c:numCache>
                <c:formatCode>0</c:formatCode>
                <c:ptCount val="18"/>
                <c:pt idx="0">
                  <c:v>24.5</c:v>
                </c:pt>
                <c:pt idx="1">
                  <c:v>35.5</c:v>
                </c:pt>
                <c:pt idx="2">
                  <c:v>31.5</c:v>
                </c:pt>
                <c:pt idx="3">
                  <c:v>24</c:v>
                </c:pt>
                <c:pt idx="4">
                  <c:v>26.5</c:v>
                </c:pt>
                <c:pt idx="5">
                  <c:v>33.5</c:v>
                </c:pt>
                <c:pt idx="6">
                  <c:v>25.5</c:v>
                </c:pt>
                <c:pt idx="7">
                  <c:v>121</c:v>
                </c:pt>
                <c:pt idx="8">
                  <c:v>42</c:v>
                </c:pt>
                <c:pt idx="9">
                  <c:v>44</c:v>
                </c:pt>
                <c:pt idx="10">
                  <c:v>31</c:v>
                </c:pt>
                <c:pt idx="11">
                  <c:v>36.5</c:v>
                </c:pt>
                <c:pt idx="12">
                  <c:v>32</c:v>
                </c:pt>
                <c:pt idx="13">
                  <c:v>23</c:v>
                </c:pt>
                <c:pt idx="14">
                  <c:v>27</c:v>
                </c:pt>
                <c:pt idx="15">
                  <c:v>23.5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663608"/>
        <c:axId val="156664000"/>
      </c:barChart>
      <c:catAx>
        <c:axId val="156663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664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664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663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'G-3'!$A$10:$A$25</c:f>
              <c:strCache>
                <c:ptCount val="1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</c:strCache>
            </c:strRef>
          </c:cat>
          <c:val>
            <c:numRef>
              <c:f>'G-3'!$F$10:$F$25</c:f>
              <c:numCache>
                <c:formatCode>0</c:formatCode>
                <c:ptCount val="16"/>
                <c:pt idx="0">
                  <c:v>42</c:v>
                </c:pt>
                <c:pt idx="1">
                  <c:v>52</c:v>
                </c:pt>
                <c:pt idx="2">
                  <c:v>60</c:v>
                </c:pt>
                <c:pt idx="3">
                  <c:v>64</c:v>
                </c:pt>
                <c:pt idx="4">
                  <c:v>72</c:v>
                </c:pt>
                <c:pt idx="5">
                  <c:v>102.5</c:v>
                </c:pt>
                <c:pt idx="6">
                  <c:v>100.5</c:v>
                </c:pt>
                <c:pt idx="7">
                  <c:v>110.5</c:v>
                </c:pt>
                <c:pt idx="8">
                  <c:v>116</c:v>
                </c:pt>
                <c:pt idx="9">
                  <c:v>97.5</c:v>
                </c:pt>
                <c:pt idx="10">
                  <c:v>101.5</c:v>
                </c:pt>
                <c:pt idx="11">
                  <c:v>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663216"/>
        <c:axId val="156661648"/>
      </c:barChart>
      <c:catAx>
        <c:axId val="15666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66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661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663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'G-3'!$H$10:$H$25</c:f>
              <c:strCache>
                <c:ptCount val="12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</c:strCache>
            </c:strRef>
          </c:cat>
          <c:val>
            <c:numRef>
              <c:f>'G-3'!$M$10:$M$25</c:f>
              <c:numCache>
                <c:formatCode>0</c:formatCode>
                <c:ptCount val="16"/>
                <c:pt idx="0">
                  <c:v>85</c:v>
                </c:pt>
                <c:pt idx="1">
                  <c:v>73.5</c:v>
                </c:pt>
                <c:pt idx="2">
                  <c:v>79</c:v>
                </c:pt>
                <c:pt idx="3">
                  <c:v>88.5</c:v>
                </c:pt>
                <c:pt idx="4">
                  <c:v>88</c:v>
                </c:pt>
                <c:pt idx="5">
                  <c:v>92.5</c:v>
                </c:pt>
                <c:pt idx="6">
                  <c:v>87</c:v>
                </c:pt>
                <c:pt idx="7">
                  <c:v>79</c:v>
                </c:pt>
                <c:pt idx="8">
                  <c:v>94</c:v>
                </c:pt>
                <c:pt idx="9">
                  <c:v>92</c:v>
                </c:pt>
                <c:pt idx="10">
                  <c:v>96.5</c:v>
                </c:pt>
                <c:pt idx="11">
                  <c:v>102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665176"/>
        <c:axId val="156286640"/>
      </c:barChart>
      <c:catAx>
        <c:axId val="156665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62866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56286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665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'G-3'!$O$10:$O$25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'G-3'!$T$10:$T$25</c:f>
              <c:numCache>
                <c:formatCode>0</c:formatCode>
                <c:ptCount val="16"/>
                <c:pt idx="0">
                  <c:v>91.5</c:v>
                </c:pt>
                <c:pt idx="1">
                  <c:v>104.5</c:v>
                </c:pt>
                <c:pt idx="2">
                  <c:v>84</c:v>
                </c:pt>
                <c:pt idx="3">
                  <c:v>101.5</c:v>
                </c:pt>
                <c:pt idx="4">
                  <c:v>107.5</c:v>
                </c:pt>
                <c:pt idx="5">
                  <c:v>108</c:v>
                </c:pt>
                <c:pt idx="6">
                  <c:v>108.5</c:v>
                </c:pt>
                <c:pt idx="7">
                  <c:v>113.5</c:v>
                </c:pt>
                <c:pt idx="8">
                  <c:v>109.5</c:v>
                </c:pt>
                <c:pt idx="9">
                  <c:v>103</c:v>
                </c:pt>
                <c:pt idx="10">
                  <c:v>84</c:v>
                </c:pt>
                <c:pt idx="11">
                  <c:v>80</c:v>
                </c:pt>
                <c:pt idx="12">
                  <c:v>85.5</c:v>
                </c:pt>
                <c:pt idx="13">
                  <c:v>75.5</c:v>
                </c:pt>
                <c:pt idx="14">
                  <c:v>75</c:v>
                </c:pt>
                <c:pt idx="15">
                  <c:v>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113416"/>
        <c:axId val="156285856"/>
      </c:barChart>
      <c:catAx>
        <c:axId val="157113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285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285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113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31</xdr:row>
      <xdr:rowOff>1</xdr:rowOff>
    </xdr:from>
    <xdr:to>
      <xdr:col>20</xdr:col>
      <xdr:colOff>371476</xdr:colOff>
      <xdr:row>39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39</xdr:row>
      <xdr:rowOff>47626</xdr:rowOff>
    </xdr:from>
    <xdr:to>
      <xdr:col>20</xdr:col>
      <xdr:colOff>371475</xdr:colOff>
      <xdr:row>48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48</xdr:row>
      <xdr:rowOff>76201</xdr:rowOff>
    </xdr:from>
    <xdr:to>
      <xdr:col>20</xdr:col>
      <xdr:colOff>381000</xdr:colOff>
      <xdr:row>56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9526</xdr:colOff>
      <xdr:row>31</xdr:row>
      <xdr:rowOff>1</xdr:rowOff>
    </xdr:from>
    <xdr:to>
      <xdr:col>20</xdr:col>
      <xdr:colOff>381001</xdr:colOff>
      <xdr:row>39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19050</xdr:colOff>
      <xdr:row>39</xdr:row>
      <xdr:rowOff>38100</xdr:rowOff>
    </xdr:from>
    <xdr:to>
      <xdr:col>20</xdr:col>
      <xdr:colOff>371475</xdr:colOff>
      <xdr:row>48</xdr:row>
      <xdr:rowOff>9525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48</xdr:row>
      <xdr:rowOff>9526</xdr:rowOff>
    </xdr:from>
    <xdr:to>
      <xdr:col>20</xdr:col>
      <xdr:colOff>390525</xdr:colOff>
      <xdr:row>56</xdr:row>
      <xdr:rowOff>9525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45</xdr:col>
      <xdr:colOff>166687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20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09788" y="95251"/>
          <a:ext cx="5255418" cy="1095767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53</xdr:col>
      <xdr:colOff>9525</xdr:colOff>
      <xdr:row>0</xdr:row>
      <xdr:rowOff>152399</xdr:rowOff>
    </xdr:from>
    <xdr:to>
      <xdr:col>56</xdr:col>
      <xdr:colOff>229332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47</xdr:col>
      <xdr:colOff>240741</xdr:colOff>
      <xdr:row>0</xdr:row>
      <xdr:rowOff>157004</xdr:rowOff>
    </xdr:from>
    <xdr:to>
      <xdr:col>53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15" zoomScaleNormal="100" workbookViewId="0">
      <selection activeCell="U20" sqref="U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6" t="s">
        <v>54</v>
      </c>
      <c r="B4" s="146"/>
      <c r="C4" s="146"/>
      <c r="D4" s="21"/>
      <c r="E4" s="151" t="s">
        <v>60</v>
      </c>
      <c r="F4" s="151"/>
      <c r="G4" s="151"/>
      <c r="H4" s="151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7" t="s">
        <v>56</v>
      </c>
      <c r="B5" s="147"/>
      <c r="C5" s="147"/>
      <c r="D5" s="151" t="s">
        <v>144</v>
      </c>
      <c r="E5" s="151"/>
      <c r="F5" s="151"/>
      <c r="G5" s="151"/>
      <c r="H5" s="151"/>
      <c r="I5" s="147" t="s">
        <v>53</v>
      </c>
      <c r="J5" s="147"/>
      <c r="K5" s="147"/>
      <c r="L5" s="152"/>
      <c r="M5" s="152"/>
      <c r="N5" s="152"/>
      <c r="O5" s="8"/>
      <c r="P5" s="147" t="s">
        <v>57</v>
      </c>
      <c r="Q5" s="147"/>
      <c r="R5" s="147"/>
      <c r="S5" s="150" t="s">
        <v>61</v>
      </c>
      <c r="T5" s="150"/>
      <c r="U5" s="150"/>
    </row>
    <row r="6" spans="1:21" ht="12.75" customHeight="1" x14ac:dyDescent="0.2">
      <c r="A6" s="147" t="s">
        <v>55</v>
      </c>
      <c r="B6" s="147"/>
      <c r="C6" s="147"/>
      <c r="D6" s="148" t="s">
        <v>149</v>
      </c>
      <c r="E6" s="148"/>
      <c r="F6" s="148"/>
      <c r="G6" s="148"/>
      <c r="H6" s="148"/>
      <c r="I6" s="147" t="s">
        <v>59</v>
      </c>
      <c r="J6" s="147"/>
      <c r="K6" s="147"/>
      <c r="L6" s="153">
        <v>1</v>
      </c>
      <c r="M6" s="153"/>
      <c r="N6" s="153"/>
      <c r="O6" s="35"/>
      <c r="P6" s="147" t="s">
        <v>58</v>
      </c>
      <c r="Q6" s="147"/>
      <c r="R6" s="147"/>
      <c r="S6" s="161">
        <v>42594</v>
      </c>
      <c r="T6" s="161"/>
      <c r="U6" s="161"/>
    </row>
    <row r="7" spans="1:21" ht="11.25" customHeight="1" x14ac:dyDescent="0.2">
      <c r="A7" s="9"/>
      <c r="B7" s="7"/>
      <c r="C7" s="7"/>
      <c r="D7" s="7"/>
      <c r="E7" s="160"/>
      <c r="F7" s="160"/>
      <c r="G7" s="160"/>
      <c r="H7" s="160"/>
      <c r="I7" s="160"/>
      <c r="J7" s="160"/>
      <c r="K7" s="160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4" t="s">
        <v>36</v>
      </c>
      <c r="B8" s="157" t="s">
        <v>34</v>
      </c>
      <c r="C8" s="158"/>
      <c r="D8" s="158"/>
      <c r="E8" s="159"/>
      <c r="F8" s="154" t="s">
        <v>35</v>
      </c>
      <c r="G8" s="154" t="s">
        <v>37</v>
      </c>
      <c r="H8" s="154" t="s">
        <v>36</v>
      </c>
      <c r="I8" s="157" t="s">
        <v>34</v>
      </c>
      <c r="J8" s="158"/>
      <c r="K8" s="158"/>
      <c r="L8" s="159"/>
      <c r="M8" s="154" t="s">
        <v>35</v>
      </c>
      <c r="N8" s="154" t="s">
        <v>37</v>
      </c>
      <c r="O8" s="154" t="s">
        <v>36</v>
      </c>
      <c r="P8" s="157" t="s">
        <v>34</v>
      </c>
      <c r="Q8" s="158"/>
      <c r="R8" s="158"/>
      <c r="S8" s="159"/>
      <c r="T8" s="154" t="s">
        <v>35</v>
      </c>
      <c r="U8" s="154" t="s">
        <v>37</v>
      </c>
    </row>
    <row r="9" spans="1:21" ht="12" customHeight="1" thickBot="1" x14ac:dyDescent="0.25">
      <c r="A9" s="156"/>
      <c r="B9" s="11" t="s">
        <v>52</v>
      </c>
      <c r="C9" s="11" t="s">
        <v>0</v>
      </c>
      <c r="D9" s="11" t="s">
        <v>2</v>
      </c>
      <c r="E9" s="12" t="s">
        <v>3</v>
      </c>
      <c r="F9" s="156"/>
      <c r="G9" s="156"/>
      <c r="H9" s="156"/>
      <c r="I9" s="13" t="s">
        <v>52</v>
      </c>
      <c r="J9" s="13" t="s">
        <v>0</v>
      </c>
      <c r="K9" s="11" t="s">
        <v>2</v>
      </c>
      <c r="L9" s="12" t="s">
        <v>3</v>
      </c>
      <c r="M9" s="156"/>
      <c r="N9" s="156"/>
      <c r="O9" s="156"/>
      <c r="P9" s="13" t="s">
        <v>52</v>
      </c>
      <c r="Q9" s="13" t="s">
        <v>0</v>
      </c>
      <c r="R9" s="11" t="s">
        <v>2</v>
      </c>
      <c r="S9" s="12" t="s">
        <v>3</v>
      </c>
      <c r="T9" s="156"/>
      <c r="U9" s="155"/>
    </row>
    <row r="10" spans="1:21" ht="24" customHeight="1" x14ac:dyDescent="0.2">
      <c r="A10" s="111" t="s">
        <v>131</v>
      </c>
      <c r="B10" s="112">
        <v>10</v>
      </c>
      <c r="C10" s="112">
        <v>99</v>
      </c>
      <c r="D10" s="112">
        <v>2</v>
      </c>
      <c r="E10" s="112">
        <v>1</v>
      </c>
      <c r="F10" s="113">
        <f t="shared" ref="F10:F21" si="0">B10*0.5+C10*1+D10*2+E10*2.5</f>
        <v>110.5</v>
      </c>
      <c r="G10" s="29"/>
      <c r="H10" s="114" t="s">
        <v>27</v>
      </c>
      <c r="I10" s="112">
        <v>13</v>
      </c>
      <c r="J10" s="112">
        <v>89</v>
      </c>
      <c r="K10" s="112">
        <v>10</v>
      </c>
      <c r="L10" s="112">
        <v>3</v>
      </c>
      <c r="M10" s="113">
        <f t="shared" ref="M10:M21" si="1">I10*0.5+J10*1+K10*2+L10*2.5</f>
        <v>123</v>
      </c>
      <c r="N10" s="29"/>
      <c r="O10" s="114" t="s">
        <v>43</v>
      </c>
      <c r="P10" s="112">
        <v>22</v>
      </c>
      <c r="Q10" s="112">
        <v>110</v>
      </c>
      <c r="R10" s="112">
        <v>6</v>
      </c>
      <c r="S10" s="112">
        <v>2</v>
      </c>
      <c r="T10" s="113">
        <f t="shared" ref="T10:T25" si="2">P10*0.5+Q10*1+R10*2+S10*2.5</f>
        <v>138</v>
      </c>
      <c r="U10" s="115"/>
    </row>
    <row r="11" spans="1:21" ht="24" customHeight="1" x14ac:dyDescent="0.2">
      <c r="A11" s="116" t="s">
        <v>132</v>
      </c>
      <c r="B11" s="38">
        <v>19</v>
      </c>
      <c r="C11" s="38">
        <v>134</v>
      </c>
      <c r="D11" s="38">
        <v>4</v>
      </c>
      <c r="E11" s="38">
        <v>2</v>
      </c>
      <c r="F11" s="5">
        <f t="shared" si="0"/>
        <v>156.5</v>
      </c>
      <c r="G11" s="2"/>
      <c r="H11" s="14" t="s">
        <v>28</v>
      </c>
      <c r="I11" s="38">
        <v>13</v>
      </c>
      <c r="J11" s="38">
        <v>84</v>
      </c>
      <c r="K11" s="38">
        <v>7</v>
      </c>
      <c r="L11" s="38">
        <v>4</v>
      </c>
      <c r="M11" s="5">
        <f t="shared" si="1"/>
        <v>114.5</v>
      </c>
      <c r="N11" s="2"/>
      <c r="O11" s="14" t="s">
        <v>44</v>
      </c>
      <c r="P11" s="38">
        <v>21</v>
      </c>
      <c r="Q11" s="38">
        <v>125</v>
      </c>
      <c r="R11" s="38">
        <v>5</v>
      </c>
      <c r="S11" s="38">
        <v>3</v>
      </c>
      <c r="T11" s="5">
        <f t="shared" si="2"/>
        <v>153</v>
      </c>
      <c r="U11" s="117"/>
    </row>
    <row r="12" spans="1:21" ht="24" customHeight="1" x14ac:dyDescent="0.2">
      <c r="A12" s="116" t="s">
        <v>114</v>
      </c>
      <c r="B12" s="38">
        <v>19</v>
      </c>
      <c r="C12" s="38">
        <v>180</v>
      </c>
      <c r="D12" s="38">
        <v>6</v>
      </c>
      <c r="E12" s="38">
        <v>3</v>
      </c>
      <c r="F12" s="5">
        <f t="shared" si="0"/>
        <v>209</v>
      </c>
      <c r="G12" s="2"/>
      <c r="H12" s="14" t="s">
        <v>1</v>
      </c>
      <c r="I12" s="38">
        <v>22</v>
      </c>
      <c r="J12" s="38">
        <v>102</v>
      </c>
      <c r="K12" s="38">
        <v>7</v>
      </c>
      <c r="L12" s="38">
        <v>2</v>
      </c>
      <c r="M12" s="5">
        <f t="shared" si="1"/>
        <v>132</v>
      </c>
      <c r="N12" s="2"/>
      <c r="O12" s="14" t="s">
        <v>32</v>
      </c>
      <c r="P12" s="38">
        <v>25</v>
      </c>
      <c r="Q12" s="38">
        <v>140</v>
      </c>
      <c r="R12" s="38">
        <v>8</v>
      </c>
      <c r="S12" s="38">
        <v>5</v>
      </c>
      <c r="T12" s="5">
        <f t="shared" si="2"/>
        <v>181</v>
      </c>
      <c r="U12" s="117"/>
    </row>
    <row r="13" spans="1:21" ht="24" customHeight="1" x14ac:dyDescent="0.2">
      <c r="A13" s="116" t="s">
        <v>115</v>
      </c>
      <c r="B13" s="38">
        <v>20</v>
      </c>
      <c r="C13" s="38">
        <v>160</v>
      </c>
      <c r="D13" s="38">
        <v>6</v>
      </c>
      <c r="E13" s="38">
        <v>2</v>
      </c>
      <c r="F13" s="5">
        <f t="shared" si="0"/>
        <v>187</v>
      </c>
      <c r="G13" s="2">
        <f t="shared" ref="G13:G21" si="3">F10+F11+F12+F13</f>
        <v>663</v>
      </c>
      <c r="H13" s="14" t="s">
        <v>4</v>
      </c>
      <c r="I13" s="38">
        <v>24</v>
      </c>
      <c r="J13" s="38">
        <v>124</v>
      </c>
      <c r="K13" s="38">
        <v>10</v>
      </c>
      <c r="L13" s="38">
        <v>1</v>
      </c>
      <c r="M13" s="5">
        <f t="shared" si="1"/>
        <v>158.5</v>
      </c>
      <c r="N13" s="2">
        <f t="shared" ref="N13:N21" si="4">M10+M11+M12+M13</f>
        <v>528</v>
      </c>
      <c r="O13" s="14" t="s">
        <v>33</v>
      </c>
      <c r="P13" s="38">
        <v>27</v>
      </c>
      <c r="Q13" s="38">
        <v>148</v>
      </c>
      <c r="R13" s="38">
        <v>9</v>
      </c>
      <c r="S13" s="38">
        <v>2</v>
      </c>
      <c r="T13" s="5">
        <f t="shared" si="2"/>
        <v>184.5</v>
      </c>
      <c r="U13" s="117">
        <f t="shared" ref="U13:U25" si="5">T10+T11+T12+T13</f>
        <v>656.5</v>
      </c>
    </row>
    <row r="14" spans="1:21" ht="24" customHeight="1" x14ac:dyDescent="0.2">
      <c r="A14" s="116" t="s">
        <v>116</v>
      </c>
      <c r="B14" s="38">
        <v>23</v>
      </c>
      <c r="C14" s="38">
        <v>172</v>
      </c>
      <c r="D14" s="38">
        <v>7</v>
      </c>
      <c r="E14" s="38">
        <v>1</v>
      </c>
      <c r="F14" s="5">
        <f t="shared" si="0"/>
        <v>200</v>
      </c>
      <c r="G14" s="2">
        <f t="shared" si="3"/>
        <v>752.5</v>
      </c>
      <c r="H14" s="14" t="s">
        <v>5</v>
      </c>
      <c r="I14" s="38">
        <v>21</v>
      </c>
      <c r="J14" s="38">
        <v>141</v>
      </c>
      <c r="K14" s="38">
        <v>5</v>
      </c>
      <c r="L14" s="38">
        <v>3</v>
      </c>
      <c r="M14" s="5">
        <f t="shared" si="1"/>
        <v>169</v>
      </c>
      <c r="N14" s="2">
        <f t="shared" si="4"/>
        <v>574</v>
      </c>
      <c r="O14" s="14" t="s">
        <v>29</v>
      </c>
      <c r="P14" s="38">
        <v>25</v>
      </c>
      <c r="Q14" s="38">
        <v>180</v>
      </c>
      <c r="R14" s="38">
        <v>7</v>
      </c>
      <c r="S14" s="38">
        <v>4</v>
      </c>
      <c r="T14" s="5">
        <f t="shared" si="2"/>
        <v>216.5</v>
      </c>
      <c r="U14" s="117">
        <f t="shared" si="5"/>
        <v>735</v>
      </c>
    </row>
    <row r="15" spans="1:21" ht="24" customHeight="1" x14ac:dyDescent="0.2">
      <c r="A15" s="116" t="s">
        <v>117</v>
      </c>
      <c r="B15" s="38">
        <v>30</v>
      </c>
      <c r="C15" s="38">
        <v>174</v>
      </c>
      <c r="D15" s="38">
        <v>7</v>
      </c>
      <c r="E15" s="38">
        <v>2</v>
      </c>
      <c r="F15" s="5">
        <f t="shared" si="0"/>
        <v>208</v>
      </c>
      <c r="G15" s="2">
        <f t="shared" si="3"/>
        <v>804</v>
      </c>
      <c r="H15" s="14" t="s">
        <v>6</v>
      </c>
      <c r="I15" s="38">
        <v>24</v>
      </c>
      <c r="J15" s="38">
        <v>178</v>
      </c>
      <c r="K15" s="38">
        <v>8</v>
      </c>
      <c r="L15" s="38">
        <v>2</v>
      </c>
      <c r="M15" s="5">
        <f t="shared" si="1"/>
        <v>211</v>
      </c>
      <c r="N15" s="2">
        <f t="shared" si="4"/>
        <v>670.5</v>
      </c>
      <c r="O15" s="14" t="s">
        <v>30</v>
      </c>
      <c r="P15" s="38">
        <v>20</v>
      </c>
      <c r="Q15" s="38">
        <v>165</v>
      </c>
      <c r="R15" s="38">
        <v>8</v>
      </c>
      <c r="S15" s="38">
        <v>2</v>
      </c>
      <c r="T15" s="5">
        <f t="shared" si="2"/>
        <v>196</v>
      </c>
      <c r="U15" s="117">
        <f t="shared" si="5"/>
        <v>778</v>
      </c>
    </row>
    <row r="16" spans="1:21" ht="24" customHeight="1" x14ac:dyDescent="0.2">
      <c r="A16" s="116" t="s">
        <v>11</v>
      </c>
      <c r="B16" s="38">
        <v>35</v>
      </c>
      <c r="C16" s="38">
        <v>172</v>
      </c>
      <c r="D16" s="38">
        <v>5</v>
      </c>
      <c r="E16" s="38">
        <v>3</v>
      </c>
      <c r="F16" s="5">
        <f t="shared" si="0"/>
        <v>207</v>
      </c>
      <c r="G16" s="2">
        <f t="shared" si="3"/>
        <v>802</v>
      </c>
      <c r="H16" s="14" t="s">
        <v>7</v>
      </c>
      <c r="I16" s="38">
        <v>21</v>
      </c>
      <c r="J16" s="38">
        <v>140</v>
      </c>
      <c r="K16" s="38">
        <v>8</v>
      </c>
      <c r="L16" s="38">
        <v>3</v>
      </c>
      <c r="M16" s="5">
        <f t="shared" si="1"/>
        <v>174</v>
      </c>
      <c r="N16" s="2">
        <f t="shared" si="4"/>
        <v>712.5</v>
      </c>
      <c r="O16" s="14" t="s">
        <v>8</v>
      </c>
      <c r="P16" s="38">
        <v>18</v>
      </c>
      <c r="Q16" s="38">
        <v>130</v>
      </c>
      <c r="R16" s="38">
        <v>4</v>
      </c>
      <c r="S16" s="38">
        <v>1</v>
      </c>
      <c r="T16" s="5">
        <f t="shared" si="2"/>
        <v>149.5</v>
      </c>
      <c r="U16" s="117">
        <f t="shared" si="5"/>
        <v>746.5</v>
      </c>
    </row>
    <row r="17" spans="1:21" ht="24" customHeight="1" x14ac:dyDescent="0.2">
      <c r="A17" s="116" t="s">
        <v>14</v>
      </c>
      <c r="B17" s="38">
        <v>33</v>
      </c>
      <c r="C17" s="38">
        <v>192</v>
      </c>
      <c r="D17" s="38">
        <v>10</v>
      </c>
      <c r="E17" s="38">
        <v>4</v>
      </c>
      <c r="F17" s="5">
        <f t="shared" si="0"/>
        <v>238.5</v>
      </c>
      <c r="G17" s="2">
        <f t="shared" si="3"/>
        <v>853.5</v>
      </c>
      <c r="H17" s="14" t="s">
        <v>9</v>
      </c>
      <c r="I17" s="38">
        <v>20</v>
      </c>
      <c r="J17" s="38">
        <v>145</v>
      </c>
      <c r="K17" s="38">
        <v>7</v>
      </c>
      <c r="L17" s="38">
        <v>4</v>
      </c>
      <c r="M17" s="5">
        <f t="shared" si="1"/>
        <v>179</v>
      </c>
      <c r="N17" s="2">
        <f t="shared" si="4"/>
        <v>733</v>
      </c>
      <c r="O17" s="14" t="s">
        <v>10</v>
      </c>
      <c r="P17" s="38">
        <v>22</v>
      </c>
      <c r="Q17" s="38">
        <v>170</v>
      </c>
      <c r="R17" s="38">
        <v>6</v>
      </c>
      <c r="S17" s="38">
        <v>0</v>
      </c>
      <c r="T17" s="5">
        <f t="shared" si="2"/>
        <v>193</v>
      </c>
      <c r="U17" s="117">
        <f t="shared" si="5"/>
        <v>755</v>
      </c>
    </row>
    <row r="18" spans="1:21" ht="24" customHeight="1" x14ac:dyDescent="0.2">
      <c r="A18" s="116" t="s">
        <v>17</v>
      </c>
      <c r="B18" s="38">
        <v>38</v>
      </c>
      <c r="C18" s="38">
        <v>184</v>
      </c>
      <c r="D18" s="38">
        <v>12</v>
      </c>
      <c r="E18" s="38">
        <v>2</v>
      </c>
      <c r="F18" s="5">
        <f t="shared" si="0"/>
        <v>232</v>
      </c>
      <c r="G18" s="2">
        <f t="shared" si="3"/>
        <v>885.5</v>
      </c>
      <c r="H18" s="14" t="s">
        <v>12</v>
      </c>
      <c r="I18" s="38">
        <v>19</v>
      </c>
      <c r="J18" s="38">
        <v>140</v>
      </c>
      <c r="K18" s="38">
        <v>6</v>
      </c>
      <c r="L18" s="38">
        <v>2</v>
      </c>
      <c r="M18" s="5">
        <f t="shared" si="1"/>
        <v>166.5</v>
      </c>
      <c r="N18" s="2">
        <f t="shared" si="4"/>
        <v>730.5</v>
      </c>
      <c r="O18" s="14" t="s">
        <v>13</v>
      </c>
      <c r="P18" s="38">
        <v>30</v>
      </c>
      <c r="Q18" s="38">
        <v>210</v>
      </c>
      <c r="R18" s="38">
        <v>7</v>
      </c>
      <c r="S18" s="38">
        <v>3</v>
      </c>
      <c r="T18" s="5">
        <f t="shared" si="2"/>
        <v>246.5</v>
      </c>
      <c r="U18" s="117">
        <f t="shared" si="5"/>
        <v>785</v>
      </c>
    </row>
    <row r="19" spans="1:21" ht="24" customHeight="1" x14ac:dyDescent="0.2">
      <c r="A19" s="116" t="s">
        <v>19</v>
      </c>
      <c r="B19" s="38">
        <v>22</v>
      </c>
      <c r="C19" s="38">
        <v>138</v>
      </c>
      <c r="D19" s="38">
        <v>9</v>
      </c>
      <c r="E19" s="38">
        <v>1</v>
      </c>
      <c r="F19" s="5">
        <f t="shared" si="0"/>
        <v>169.5</v>
      </c>
      <c r="G19" s="2">
        <f t="shared" si="3"/>
        <v>847</v>
      </c>
      <c r="H19" s="14" t="s">
        <v>15</v>
      </c>
      <c r="I19" s="38">
        <v>20</v>
      </c>
      <c r="J19" s="38">
        <v>130</v>
      </c>
      <c r="K19" s="38">
        <v>6</v>
      </c>
      <c r="L19" s="38">
        <v>2</v>
      </c>
      <c r="M19" s="5">
        <f t="shared" si="1"/>
        <v>157</v>
      </c>
      <c r="N19" s="2">
        <f t="shared" si="4"/>
        <v>676.5</v>
      </c>
      <c r="O19" s="14" t="s">
        <v>16</v>
      </c>
      <c r="P19" s="38">
        <v>25</v>
      </c>
      <c r="Q19" s="38">
        <v>189</v>
      </c>
      <c r="R19" s="38">
        <v>9</v>
      </c>
      <c r="S19" s="38">
        <v>1</v>
      </c>
      <c r="T19" s="5">
        <f t="shared" si="2"/>
        <v>222</v>
      </c>
      <c r="U19" s="117">
        <f t="shared" si="5"/>
        <v>811</v>
      </c>
    </row>
    <row r="20" spans="1:21" ht="24" customHeight="1" x14ac:dyDescent="0.2">
      <c r="A20" s="116" t="s">
        <v>21</v>
      </c>
      <c r="B20" s="38">
        <v>25</v>
      </c>
      <c r="C20" s="38">
        <v>148</v>
      </c>
      <c r="D20" s="38">
        <v>8</v>
      </c>
      <c r="E20" s="38">
        <v>4</v>
      </c>
      <c r="F20" s="5">
        <f t="shared" si="0"/>
        <v>186.5</v>
      </c>
      <c r="G20" s="2">
        <f t="shared" si="3"/>
        <v>826.5</v>
      </c>
      <c r="H20" s="14" t="s">
        <v>18</v>
      </c>
      <c r="I20" s="38">
        <v>16</v>
      </c>
      <c r="J20" s="38">
        <v>164</v>
      </c>
      <c r="K20" s="38">
        <v>8</v>
      </c>
      <c r="L20" s="38">
        <v>3</v>
      </c>
      <c r="M20" s="5">
        <f t="shared" si="1"/>
        <v>195.5</v>
      </c>
      <c r="N20" s="2">
        <f t="shared" si="4"/>
        <v>698</v>
      </c>
      <c r="O20" s="14" t="s">
        <v>45</v>
      </c>
      <c r="P20" s="38">
        <v>24</v>
      </c>
      <c r="Q20" s="38">
        <v>170</v>
      </c>
      <c r="R20" s="38">
        <v>8</v>
      </c>
      <c r="S20" s="38">
        <v>2</v>
      </c>
      <c r="T20" s="5">
        <f t="shared" si="2"/>
        <v>203</v>
      </c>
      <c r="U20" s="117">
        <f t="shared" si="5"/>
        <v>864.5</v>
      </c>
    </row>
    <row r="21" spans="1:21" ht="24" customHeight="1" thickBot="1" x14ac:dyDescent="0.25">
      <c r="A21" s="128" t="s">
        <v>23</v>
      </c>
      <c r="B21" s="129">
        <v>18</v>
      </c>
      <c r="C21" s="129">
        <v>142</v>
      </c>
      <c r="D21" s="129">
        <v>10</v>
      </c>
      <c r="E21" s="129">
        <v>3</v>
      </c>
      <c r="F21" s="130">
        <f t="shared" si="0"/>
        <v>178.5</v>
      </c>
      <c r="G21" s="131">
        <f t="shared" si="3"/>
        <v>766.5</v>
      </c>
      <c r="H21" s="132" t="s">
        <v>20</v>
      </c>
      <c r="I21" s="129">
        <v>23</v>
      </c>
      <c r="J21" s="129">
        <v>152</v>
      </c>
      <c r="K21" s="129">
        <v>5</v>
      </c>
      <c r="L21" s="129">
        <v>2</v>
      </c>
      <c r="M21" s="130">
        <f t="shared" si="1"/>
        <v>178.5</v>
      </c>
      <c r="N21" s="131">
        <f t="shared" si="4"/>
        <v>697.5</v>
      </c>
      <c r="O21" s="14" t="s">
        <v>46</v>
      </c>
      <c r="P21" s="38">
        <v>18</v>
      </c>
      <c r="Q21" s="38">
        <v>145</v>
      </c>
      <c r="R21" s="38">
        <v>7</v>
      </c>
      <c r="S21" s="38">
        <v>0</v>
      </c>
      <c r="T21" s="5">
        <f t="shared" si="2"/>
        <v>168</v>
      </c>
      <c r="U21" s="117">
        <f t="shared" si="5"/>
        <v>839.5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10</v>
      </c>
      <c r="Q22" s="38">
        <v>132</v>
      </c>
      <c r="R22" s="38">
        <v>6</v>
      </c>
      <c r="S22" s="38">
        <v>2</v>
      </c>
      <c r="T22" s="5">
        <f t="shared" si="2"/>
        <v>154</v>
      </c>
      <c r="U22" s="117">
        <f t="shared" si="5"/>
        <v>747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13</v>
      </c>
      <c r="Q23" s="38">
        <v>138</v>
      </c>
      <c r="R23" s="38">
        <v>5</v>
      </c>
      <c r="S23" s="38">
        <v>1</v>
      </c>
      <c r="T23" s="5">
        <f t="shared" si="2"/>
        <v>157</v>
      </c>
      <c r="U23" s="117">
        <f t="shared" si="5"/>
        <v>682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10</v>
      </c>
      <c r="Q24" s="38">
        <v>125</v>
      </c>
      <c r="R24" s="38">
        <v>3</v>
      </c>
      <c r="S24" s="38">
        <v>0</v>
      </c>
      <c r="T24" s="5">
        <f t="shared" si="2"/>
        <v>136</v>
      </c>
      <c r="U24" s="117">
        <f t="shared" si="5"/>
        <v>615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>
        <v>7</v>
      </c>
      <c r="Q25" s="129">
        <v>116</v>
      </c>
      <c r="R25" s="129">
        <v>2</v>
      </c>
      <c r="S25" s="129">
        <v>0</v>
      </c>
      <c r="T25" s="130">
        <f t="shared" si="2"/>
        <v>123.5</v>
      </c>
      <c r="U25" s="133">
        <f t="shared" si="5"/>
        <v>570.5</v>
      </c>
    </row>
    <row r="26" spans="1:21" ht="15" customHeight="1" x14ac:dyDescent="0.2">
      <c r="A26" s="141" t="s">
        <v>47</v>
      </c>
      <c r="B26" s="142"/>
      <c r="C26" s="138" t="s">
        <v>50</v>
      </c>
      <c r="D26" s="139"/>
      <c r="E26" s="139"/>
      <c r="F26" s="140"/>
      <c r="G26" s="43">
        <f>MAX(G13:G25)</f>
        <v>885.5</v>
      </c>
      <c r="H26" s="141" t="s">
        <v>48</v>
      </c>
      <c r="I26" s="142"/>
      <c r="J26" s="138" t="s">
        <v>50</v>
      </c>
      <c r="K26" s="139"/>
      <c r="L26" s="139"/>
      <c r="M26" s="140"/>
      <c r="N26" s="43">
        <f>MAX(N13:N25)</f>
        <v>733</v>
      </c>
      <c r="O26" s="141" t="s">
        <v>49</v>
      </c>
      <c r="P26" s="142"/>
      <c r="Q26" s="138" t="s">
        <v>50</v>
      </c>
      <c r="R26" s="139"/>
      <c r="S26" s="139"/>
      <c r="T26" s="140"/>
      <c r="U26" s="43">
        <f>MAX(U13:U25)</f>
        <v>864.5</v>
      </c>
    </row>
    <row r="27" spans="1:21" ht="15" customHeight="1" x14ac:dyDescent="0.2">
      <c r="A27" s="143"/>
      <c r="B27" s="144"/>
      <c r="C27" s="41" t="s">
        <v>62</v>
      </c>
      <c r="D27" s="44"/>
      <c r="E27" s="44"/>
      <c r="F27" s="45" t="s">
        <v>133</v>
      </c>
      <c r="G27" s="46"/>
      <c r="H27" s="143"/>
      <c r="I27" s="144"/>
      <c r="J27" s="41" t="s">
        <v>62</v>
      </c>
      <c r="K27" s="44"/>
      <c r="L27" s="44"/>
      <c r="M27" s="45" t="s">
        <v>152</v>
      </c>
      <c r="N27" s="46"/>
      <c r="O27" s="143"/>
      <c r="P27" s="144"/>
      <c r="Q27" s="41" t="s">
        <v>62</v>
      </c>
      <c r="R27" s="44"/>
      <c r="S27" s="44"/>
      <c r="T27" s="45" t="s">
        <v>145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45" t="s">
        <v>51</v>
      </c>
      <c r="B29" s="145"/>
      <c r="C29" s="145"/>
      <c r="D29" s="145"/>
      <c r="E29" s="145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6:M26"/>
    <mergeCell ref="O26:P27"/>
    <mergeCell ref="H26:I27"/>
    <mergeCell ref="Q26:T26"/>
    <mergeCell ref="A29:E29"/>
    <mergeCell ref="A26:B27"/>
    <mergeCell ref="C26:F26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16" zoomScaleNormal="100" workbookViewId="0">
      <selection activeCell="X24" sqref="X2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6" t="s">
        <v>54</v>
      </c>
      <c r="B4" s="146"/>
      <c r="C4" s="146"/>
      <c r="D4" s="21"/>
      <c r="E4" s="151" t="s">
        <v>60</v>
      </c>
      <c r="F4" s="151"/>
      <c r="G4" s="151"/>
      <c r="H4" s="151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7" t="s">
        <v>56</v>
      </c>
      <c r="B5" s="147"/>
      <c r="C5" s="147"/>
      <c r="D5" s="151" t="str">
        <f>'G-1'!D5:H5</f>
        <v>CALLE 85 X CARRERA 65</v>
      </c>
      <c r="E5" s="151"/>
      <c r="F5" s="151"/>
      <c r="G5" s="151"/>
      <c r="H5" s="151"/>
      <c r="I5" s="147" t="s">
        <v>53</v>
      </c>
      <c r="J5" s="147"/>
      <c r="K5" s="147"/>
      <c r="L5" s="152">
        <f>'G-1'!L5:N5</f>
        <v>0</v>
      </c>
      <c r="M5" s="152"/>
      <c r="N5" s="152"/>
      <c r="O5" s="8"/>
      <c r="P5" s="147" t="s">
        <v>57</v>
      </c>
      <c r="Q5" s="147"/>
      <c r="R5" s="147"/>
      <c r="S5" s="150" t="s">
        <v>128</v>
      </c>
      <c r="T5" s="150"/>
      <c r="U5" s="150"/>
    </row>
    <row r="6" spans="1:21" ht="12.75" customHeight="1" x14ac:dyDescent="0.2">
      <c r="A6" s="147" t="s">
        <v>55</v>
      </c>
      <c r="B6" s="147"/>
      <c r="C6" s="147"/>
      <c r="D6" s="148" t="s">
        <v>146</v>
      </c>
      <c r="E6" s="148"/>
      <c r="F6" s="148"/>
      <c r="G6" s="148"/>
      <c r="H6" s="148"/>
      <c r="I6" s="147" t="s">
        <v>59</v>
      </c>
      <c r="J6" s="147"/>
      <c r="K6" s="147"/>
      <c r="L6" s="153">
        <v>2</v>
      </c>
      <c r="M6" s="153"/>
      <c r="N6" s="153"/>
      <c r="O6" s="35"/>
      <c r="P6" s="147" t="s">
        <v>58</v>
      </c>
      <c r="Q6" s="147"/>
      <c r="R6" s="147"/>
      <c r="S6" s="161">
        <f>'G-1'!S6:U6</f>
        <v>42594</v>
      </c>
      <c r="T6" s="161"/>
      <c r="U6" s="161"/>
    </row>
    <row r="7" spans="1:21" ht="11.25" customHeight="1" x14ac:dyDescent="0.2">
      <c r="A7" s="9"/>
      <c r="B7" s="7"/>
      <c r="C7" s="7"/>
      <c r="D7" s="7"/>
      <c r="E7" s="160"/>
      <c r="F7" s="160"/>
      <c r="G7" s="160"/>
      <c r="H7" s="160"/>
      <c r="I7" s="160"/>
      <c r="J7" s="160"/>
      <c r="K7" s="160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4" t="s">
        <v>36</v>
      </c>
      <c r="B8" s="157" t="s">
        <v>34</v>
      </c>
      <c r="C8" s="158"/>
      <c r="D8" s="158"/>
      <c r="E8" s="159"/>
      <c r="F8" s="154" t="s">
        <v>35</v>
      </c>
      <c r="G8" s="154" t="s">
        <v>37</v>
      </c>
      <c r="H8" s="154" t="s">
        <v>36</v>
      </c>
      <c r="I8" s="157" t="s">
        <v>34</v>
      </c>
      <c r="J8" s="158"/>
      <c r="K8" s="158"/>
      <c r="L8" s="159"/>
      <c r="M8" s="154" t="s">
        <v>35</v>
      </c>
      <c r="N8" s="154" t="s">
        <v>37</v>
      </c>
      <c r="O8" s="154" t="s">
        <v>36</v>
      </c>
      <c r="P8" s="157" t="s">
        <v>34</v>
      </c>
      <c r="Q8" s="158"/>
      <c r="R8" s="158"/>
      <c r="S8" s="159"/>
      <c r="T8" s="154" t="s">
        <v>35</v>
      </c>
      <c r="U8" s="154" t="s">
        <v>37</v>
      </c>
    </row>
    <row r="9" spans="1:21" ht="12" customHeight="1" thickBot="1" x14ac:dyDescent="0.25">
      <c r="A9" s="156"/>
      <c r="B9" s="11" t="s">
        <v>52</v>
      </c>
      <c r="C9" s="11" t="s">
        <v>0</v>
      </c>
      <c r="D9" s="11" t="s">
        <v>2</v>
      </c>
      <c r="E9" s="12" t="s">
        <v>3</v>
      </c>
      <c r="F9" s="156"/>
      <c r="G9" s="156"/>
      <c r="H9" s="156"/>
      <c r="I9" s="13" t="s">
        <v>52</v>
      </c>
      <c r="J9" s="13" t="s">
        <v>0</v>
      </c>
      <c r="K9" s="11" t="s">
        <v>2</v>
      </c>
      <c r="L9" s="12" t="s">
        <v>3</v>
      </c>
      <c r="M9" s="156"/>
      <c r="N9" s="156"/>
      <c r="O9" s="156"/>
      <c r="P9" s="13" t="s">
        <v>52</v>
      </c>
      <c r="Q9" s="13" t="s">
        <v>0</v>
      </c>
      <c r="R9" s="11" t="s">
        <v>2</v>
      </c>
      <c r="S9" s="12" t="s">
        <v>3</v>
      </c>
      <c r="T9" s="156"/>
      <c r="U9" s="155"/>
    </row>
    <row r="10" spans="1:21" ht="24" customHeight="1" x14ac:dyDescent="0.2">
      <c r="A10" s="111" t="s">
        <v>131</v>
      </c>
      <c r="B10" s="112">
        <v>2</v>
      </c>
      <c r="C10" s="112">
        <v>20</v>
      </c>
      <c r="D10" s="112">
        <v>3</v>
      </c>
      <c r="E10" s="112">
        <v>0</v>
      </c>
      <c r="F10" s="113">
        <f t="shared" ref="F10:F21" si="0">B10*0.5+C10*1+D10*2+E10*2.5</f>
        <v>27</v>
      </c>
      <c r="G10" s="29"/>
      <c r="H10" s="114" t="s">
        <v>27</v>
      </c>
      <c r="I10" s="112">
        <v>3</v>
      </c>
      <c r="J10" s="112">
        <v>16</v>
      </c>
      <c r="K10" s="112">
        <v>2</v>
      </c>
      <c r="L10" s="112">
        <v>0</v>
      </c>
      <c r="M10" s="113">
        <f t="shared" ref="M10:M21" si="1">I10*0.5+J10*1+K10*2+L10*2.5</f>
        <v>21.5</v>
      </c>
      <c r="N10" s="29"/>
      <c r="O10" s="114" t="s">
        <v>43</v>
      </c>
      <c r="P10" s="112">
        <v>1</v>
      </c>
      <c r="Q10" s="112">
        <v>20</v>
      </c>
      <c r="R10" s="112">
        <v>2</v>
      </c>
      <c r="S10" s="112">
        <v>0</v>
      </c>
      <c r="T10" s="113">
        <f t="shared" ref="T10:T25" si="2">P10*0.5+Q10*1+R10*2+S10*2.5</f>
        <v>24.5</v>
      </c>
      <c r="U10" s="115"/>
    </row>
    <row r="11" spans="1:21" ht="24" customHeight="1" x14ac:dyDescent="0.2">
      <c r="A11" s="116" t="s">
        <v>132</v>
      </c>
      <c r="B11" s="38">
        <v>0</v>
      </c>
      <c r="C11" s="38">
        <v>23</v>
      </c>
      <c r="D11" s="38">
        <v>2</v>
      </c>
      <c r="E11" s="38">
        <v>0</v>
      </c>
      <c r="F11" s="5">
        <f t="shared" si="0"/>
        <v>27</v>
      </c>
      <c r="G11" s="2"/>
      <c r="H11" s="14" t="s">
        <v>28</v>
      </c>
      <c r="I11" s="38">
        <v>4</v>
      </c>
      <c r="J11" s="38">
        <v>18</v>
      </c>
      <c r="K11" s="38">
        <v>1</v>
      </c>
      <c r="L11" s="38">
        <v>0</v>
      </c>
      <c r="M11" s="5">
        <f t="shared" si="1"/>
        <v>22</v>
      </c>
      <c r="N11" s="2"/>
      <c r="O11" s="14" t="s">
        <v>44</v>
      </c>
      <c r="P11" s="38">
        <v>3</v>
      </c>
      <c r="Q11" s="38">
        <v>23</v>
      </c>
      <c r="R11" s="38">
        <v>3</v>
      </c>
      <c r="S11" s="38">
        <v>2</v>
      </c>
      <c r="T11" s="5">
        <f t="shared" si="2"/>
        <v>35.5</v>
      </c>
      <c r="U11" s="117"/>
    </row>
    <row r="12" spans="1:21" ht="24" customHeight="1" x14ac:dyDescent="0.2">
      <c r="A12" s="116" t="s">
        <v>114</v>
      </c>
      <c r="B12" s="38">
        <v>0</v>
      </c>
      <c r="C12" s="38">
        <v>25</v>
      </c>
      <c r="D12" s="38">
        <v>2</v>
      </c>
      <c r="E12" s="38">
        <v>0</v>
      </c>
      <c r="F12" s="5">
        <f t="shared" si="0"/>
        <v>29</v>
      </c>
      <c r="G12" s="2"/>
      <c r="H12" s="14" t="s">
        <v>1</v>
      </c>
      <c r="I12" s="38">
        <v>4</v>
      </c>
      <c r="J12" s="38">
        <v>12</v>
      </c>
      <c r="K12" s="38">
        <v>4</v>
      </c>
      <c r="L12" s="38">
        <v>0</v>
      </c>
      <c r="M12" s="5">
        <f t="shared" si="1"/>
        <v>22</v>
      </c>
      <c r="N12" s="2"/>
      <c r="O12" s="14" t="s">
        <v>32</v>
      </c>
      <c r="P12" s="38">
        <v>4</v>
      </c>
      <c r="Q12" s="38">
        <v>23</v>
      </c>
      <c r="R12" s="38">
        <v>2</v>
      </c>
      <c r="S12" s="38">
        <v>1</v>
      </c>
      <c r="T12" s="5">
        <f t="shared" si="2"/>
        <v>31.5</v>
      </c>
      <c r="U12" s="117"/>
    </row>
    <row r="13" spans="1:21" ht="24" customHeight="1" x14ac:dyDescent="0.2">
      <c r="A13" s="116" t="s">
        <v>115</v>
      </c>
      <c r="B13" s="38">
        <v>0</v>
      </c>
      <c r="C13" s="38">
        <v>45</v>
      </c>
      <c r="D13" s="38">
        <v>3</v>
      </c>
      <c r="E13" s="38">
        <v>0</v>
      </c>
      <c r="F13" s="5">
        <f t="shared" si="0"/>
        <v>51</v>
      </c>
      <c r="G13" s="2">
        <f t="shared" ref="G13:G21" si="3">F10+F11+F12+F13</f>
        <v>134</v>
      </c>
      <c r="H13" s="14" t="s">
        <v>4</v>
      </c>
      <c r="I13" s="38">
        <v>3</v>
      </c>
      <c r="J13" s="38">
        <v>22</v>
      </c>
      <c r="K13" s="38">
        <v>3</v>
      </c>
      <c r="L13" s="38">
        <v>1</v>
      </c>
      <c r="M13" s="5">
        <f t="shared" si="1"/>
        <v>32</v>
      </c>
      <c r="N13" s="2">
        <f t="shared" ref="N13:N21" si="4">M10+M11+M12+M13</f>
        <v>97.5</v>
      </c>
      <c r="O13" s="14" t="s">
        <v>33</v>
      </c>
      <c r="P13" s="38">
        <v>0</v>
      </c>
      <c r="Q13" s="38">
        <v>18</v>
      </c>
      <c r="R13" s="38">
        <v>3</v>
      </c>
      <c r="S13" s="38">
        <v>0</v>
      </c>
      <c r="T13" s="5">
        <f t="shared" si="2"/>
        <v>24</v>
      </c>
      <c r="U13" s="117">
        <f t="shared" ref="U13:U25" si="5">T10+T11+T12+T13</f>
        <v>115.5</v>
      </c>
    </row>
    <row r="14" spans="1:21" ht="24" customHeight="1" x14ac:dyDescent="0.2">
      <c r="A14" s="116" t="s">
        <v>116</v>
      </c>
      <c r="B14" s="38">
        <v>1</v>
      </c>
      <c r="C14" s="38">
        <v>48</v>
      </c>
      <c r="D14" s="38">
        <v>4</v>
      </c>
      <c r="E14" s="38">
        <v>0</v>
      </c>
      <c r="F14" s="5">
        <f t="shared" si="0"/>
        <v>56.5</v>
      </c>
      <c r="G14" s="2">
        <f t="shared" si="3"/>
        <v>163.5</v>
      </c>
      <c r="H14" s="14" t="s">
        <v>5</v>
      </c>
      <c r="I14" s="38">
        <v>5</v>
      </c>
      <c r="J14" s="38">
        <v>36</v>
      </c>
      <c r="K14" s="38">
        <v>4</v>
      </c>
      <c r="L14" s="38">
        <v>1</v>
      </c>
      <c r="M14" s="5">
        <f t="shared" si="1"/>
        <v>49</v>
      </c>
      <c r="N14" s="2">
        <f t="shared" si="4"/>
        <v>125</v>
      </c>
      <c r="O14" s="14" t="s">
        <v>29</v>
      </c>
      <c r="P14" s="38">
        <v>9</v>
      </c>
      <c r="Q14" s="38">
        <v>16</v>
      </c>
      <c r="R14" s="38">
        <v>3</v>
      </c>
      <c r="S14" s="38">
        <v>0</v>
      </c>
      <c r="T14" s="5">
        <f t="shared" si="2"/>
        <v>26.5</v>
      </c>
      <c r="U14" s="117">
        <f t="shared" si="5"/>
        <v>117.5</v>
      </c>
    </row>
    <row r="15" spans="1:21" ht="24" customHeight="1" x14ac:dyDescent="0.2">
      <c r="A15" s="116" t="s">
        <v>117</v>
      </c>
      <c r="B15" s="38">
        <v>1</v>
      </c>
      <c r="C15" s="38">
        <v>51</v>
      </c>
      <c r="D15" s="38">
        <v>5</v>
      </c>
      <c r="E15" s="38">
        <v>0</v>
      </c>
      <c r="F15" s="5">
        <f t="shared" si="0"/>
        <v>61.5</v>
      </c>
      <c r="G15" s="2">
        <f t="shared" si="3"/>
        <v>198</v>
      </c>
      <c r="H15" s="14" t="s">
        <v>6</v>
      </c>
      <c r="I15" s="38">
        <v>3</v>
      </c>
      <c r="J15" s="38">
        <v>33</v>
      </c>
      <c r="K15" s="38">
        <v>2</v>
      </c>
      <c r="L15" s="38">
        <v>0</v>
      </c>
      <c r="M15" s="5">
        <f t="shared" si="1"/>
        <v>38.5</v>
      </c>
      <c r="N15" s="2">
        <f t="shared" si="4"/>
        <v>141.5</v>
      </c>
      <c r="O15" s="14" t="s">
        <v>30</v>
      </c>
      <c r="P15" s="38">
        <v>7</v>
      </c>
      <c r="Q15" s="38">
        <v>22</v>
      </c>
      <c r="R15" s="38">
        <v>4</v>
      </c>
      <c r="S15" s="38">
        <v>0</v>
      </c>
      <c r="T15" s="5">
        <f t="shared" si="2"/>
        <v>33.5</v>
      </c>
      <c r="U15" s="117">
        <f t="shared" si="5"/>
        <v>115.5</v>
      </c>
    </row>
    <row r="16" spans="1:21" ht="24" customHeight="1" x14ac:dyDescent="0.2">
      <c r="A16" s="116" t="s">
        <v>11</v>
      </c>
      <c r="B16" s="38">
        <v>2</v>
      </c>
      <c r="C16" s="38">
        <v>39</v>
      </c>
      <c r="D16" s="38">
        <v>6</v>
      </c>
      <c r="E16" s="38">
        <v>0</v>
      </c>
      <c r="F16" s="5">
        <f t="shared" si="0"/>
        <v>52</v>
      </c>
      <c r="G16" s="2">
        <f t="shared" si="3"/>
        <v>221</v>
      </c>
      <c r="H16" s="14" t="s">
        <v>7</v>
      </c>
      <c r="I16" s="38">
        <v>4</v>
      </c>
      <c r="J16" s="38">
        <v>38</v>
      </c>
      <c r="K16" s="38">
        <v>3</v>
      </c>
      <c r="L16" s="38">
        <v>0</v>
      </c>
      <c r="M16" s="5">
        <f t="shared" si="1"/>
        <v>46</v>
      </c>
      <c r="N16" s="2">
        <f t="shared" si="4"/>
        <v>165.5</v>
      </c>
      <c r="O16" s="14" t="s">
        <v>8</v>
      </c>
      <c r="P16" s="38">
        <v>3</v>
      </c>
      <c r="Q16" s="38">
        <v>18</v>
      </c>
      <c r="R16" s="38">
        <v>3</v>
      </c>
      <c r="S16" s="38">
        <v>0</v>
      </c>
      <c r="T16" s="5">
        <f t="shared" si="2"/>
        <v>25.5</v>
      </c>
      <c r="U16" s="117">
        <f t="shared" si="5"/>
        <v>109.5</v>
      </c>
    </row>
    <row r="17" spans="1:21" ht="24" customHeight="1" x14ac:dyDescent="0.2">
      <c r="A17" s="116" t="s">
        <v>14</v>
      </c>
      <c r="B17" s="38">
        <v>1</v>
      </c>
      <c r="C17" s="38">
        <v>29</v>
      </c>
      <c r="D17" s="38">
        <v>5</v>
      </c>
      <c r="E17" s="38">
        <v>1</v>
      </c>
      <c r="F17" s="5">
        <f t="shared" si="0"/>
        <v>42</v>
      </c>
      <c r="G17" s="2">
        <f t="shared" si="3"/>
        <v>212</v>
      </c>
      <c r="H17" s="14" t="s">
        <v>9</v>
      </c>
      <c r="I17" s="38">
        <v>4</v>
      </c>
      <c r="J17" s="38">
        <v>23</v>
      </c>
      <c r="K17" s="38">
        <v>2</v>
      </c>
      <c r="L17" s="38">
        <v>0</v>
      </c>
      <c r="M17" s="5">
        <f t="shared" si="1"/>
        <v>29</v>
      </c>
      <c r="N17" s="2">
        <f t="shared" si="4"/>
        <v>162.5</v>
      </c>
      <c r="O17" s="14" t="s">
        <v>10</v>
      </c>
      <c r="P17" s="38">
        <v>9</v>
      </c>
      <c r="Q17" s="38">
        <v>28</v>
      </c>
      <c r="R17" s="38">
        <v>43</v>
      </c>
      <c r="S17" s="38">
        <v>1</v>
      </c>
      <c r="T17" s="5">
        <f t="shared" si="2"/>
        <v>121</v>
      </c>
      <c r="U17" s="117">
        <f t="shared" si="5"/>
        <v>206.5</v>
      </c>
    </row>
    <row r="18" spans="1:21" ht="24" customHeight="1" x14ac:dyDescent="0.2">
      <c r="A18" s="116" t="s">
        <v>17</v>
      </c>
      <c r="B18" s="38">
        <v>0</v>
      </c>
      <c r="C18" s="38">
        <v>30</v>
      </c>
      <c r="D18" s="38">
        <v>2</v>
      </c>
      <c r="E18" s="38">
        <v>0</v>
      </c>
      <c r="F18" s="5">
        <f t="shared" si="0"/>
        <v>34</v>
      </c>
      <c r="G18" s="2">
        <f t="shared" si="3"/>
        <v>189.5</v>
      </c>
      <c r="H18" s="14" t="s">
        <v>12</v>
      </c>
      <c r="I18" s="38">
        <v>3</v>
      </c>
      <c r="J18" s="38">
        <v>23</v>
      </c>
      <c r="K18" s="38">
        <v>3</v>
      </c>
      <c r="L18" s="38">
        <v>0</v>
      </c>
      <c r="M18" s="5">
        <f t="shared" si="1"/>
        <v>30.5</v>
      </c>
      <c r="N18" s="2">
        <f t="shared" si="4"/>
        <v>144</v>
      </c>
      <c r="O18" s="14" t="s">
        <v>13</v>
      </c>
      <c r="P18" s="38">
        <v>12</v>
      </c>
      <c r="Q18" s="38">
        <v>26</v>
      </c>
      <c r="R18" s="38">
        <v>5</v>
      </c>
      <c r="S18" s="38">
        <v>0</v>
      </c>
      <c r="T18" s="5">
        <f t="shared" si="2"/>
        <v>42</v>
      </c>
      <c r="U18" s="117">
        <f t="shared" si="5"/>
        <v>222</v>
      </c>
    </row>
    <row r="19" spans="1:21" ht="24" customHeight="1" x14ac:dyDescent="0.2">
      <c r="A19" s="116" t="s">
        <v>19</v>
      </c>
      <c r="B19" s="38">
        <v>2</v>
      </c>
      <c r="C19" s="38">
        <v>38</v>
      </c>
      <c r="D19" s="38">
        <v>5</v>
      </c>
      <c r="E19" s="38">
        <v>0</v>
      </c>
      <c r="F19" s="5">
        <f t="shared" si="0"/>
        <v>49</v>
      </c>
      <c r="G19" s="2">
        <f t="shared" si="3"/>
        <v>177</v>
      </c>
      <c r="H19" s="14" t="s">
        <v>15</v>
      </c>
      <c r="I19" s="38">
        <v>2</v>
      </c>
      <c r="J19" s="38">
        <v>18</v>
      </c>
      <c r="K19" s="38">
        <v>3</v>
      </c>
      <c r="L19" s="38">
        <v>0</v>
      </c>
      <c r="M19" s="5">
        <f t="shared" si="1"/>
        <v>25</v>
      </c>
      <c r="N19" s="2">
        <f t="shared" si="4"/>
        <v>130.5</v>
      </c>
      <c r="O19" s="14" t="s">
        <v>16</v>
      </c>
      <c r="P19" s="38">
        <v>6</v>
      </c>
      <c r="Q19" s="38">
        <v>33</v>
      </c>
      <c r="R19" s="38">
        <v>4</v>
      </c>
      <c r="S19" s="38">
        <v>0</v>
      </c>
      <c r="T19" s="5">
        <f t="shared" si="2"/>
        <v>44</v>
      </c>
      <c r="U19" s="117">
        <f t="shared" si="5"/>
        <v>232.5</v>
      </c>
    </row>
    <row r="20" spans="1:21" ht="24" customHeight="1" x14ac:dyDescent="0.2">
      <c r="A20" s="116" t="s">
        <v>21</v>
      </c>
      <c r="B20" s="38">
        <v>3</v>
      </c>
      <c r="C20" s="38">
        <v>20</v>
      </c>
      <c r="D20" s="38">
        <v>6</v>
      </c>
      <c r="E20" s="38">
        <v>0</v>
      </c>
      <c r="F20" s="5">
        <f t="shared" si="0"/>
        <v>33.5</v>
      </c>
      <c r="G20" s="2">
        <f t="shared" si="3"/>
        <v>158.5</v>
      </c>
      <c r="H20" s="14" t="s">
        <v>18</v>
      </c>
      <c r="I20" s="38">
        <v>4</v>
      </c>
      <c r="J20" s="38">
        <v>22</v>
      </c>
      <c r="K20" s="38">
        <v>2</v>
      </c>
      <c r="L20" s="38">
        <v>1</v>
      </c>
      <c r="M20" s="5">
        <f t="shared" si="1"/>
        <v>30.5</v>
      </c>
      <c r="N20" s="2">
        <f t="shared" si="4"/>
        <v>115</v>
      </c>
      <c r="O20" s="14" t="s">
        <v>45</v>
      </c>
      <c r="P20" s="38">
        <v>2</v>
      </c>
      <c r="Q20" s="38">
        <v>22</v>
      </c>
      <c r="R20" s="38">
        <v>4</v>
      </c>
      <c r="S20" s="38">
        <v>0</v>
      </c>
      <c r="T20" s="5">
        <f t="shared" si="2"/>
        <v>31</v>
      </c>
      <c r="U20" s="117">
        <f t="shared" si="5"/>
        <v>238</v>
      </c>
    </row>
    <row r="21" spans="1:21" ht="24" customHeight="1" thickBot="1" x14ac:dyDescent="0.25">
      <c r="A21" s="128" t="s">
        <v>23</v>
      </c>
      <c r="B21" s="129">
        <v>4</v>
      </c>
      <c r="C21" s="129">
        <v>14</v>
      </c>
      <c r="D21" s="129">
        <v>3</v>
      </c>
      <c r="E21" s="129">
        <v>0</v>
      </c>
      <c r="F21" s="130">
        <f t="shared" si="0"/>
        <v>22</v>
      </c>
      <c r="G21" s="131">
        <f t="shared" si="3"/>
        <v>138.5</v>
      </c>
      <c r="H21" s="132" t="s">
        <v>20</v>
      </c>
      <c r="I21" s="129">
        <v>2</v>
      </c>
      <c r="J21" s="129">
        <v>20</v>
      </c>
      <c r="K21" s="129">
        <v>3</v>
      </c>
      <c r="L21" s="129">
        <v>0</v>
      </c>
      <c r="M21" s="130">
        <f t="shared" si="1"/>
        <v>27</v>
      </c>
      <c r="N21" s="131">
        <f t="shared" si="4"/>
        <v>113</v>
      </c>
      <c r="O21" s="14" t="s">
        <v>46</v>
      </c>
      <c r="P21" s="38">
        <v>3</v>
      </c>
      <c r="Q21" s="38">
        <v>31</v>
      </c>
      <c r="R21" s="38">
        <v>2</v>
      </c>
      <c r="S21" s="38">
        <v>0</v>
      </c>
      <c r="T21" s="5">
        <f t="shared" si="2"/>
        <v>36.5</v>
      </c>
      <c r="U21" s="117">
        <f t="shared" si="5"/>
        <v>153.5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2</v>
      </c>
      <c r="Q22" s="38">
        <v>21</v>
      </c>
      <c r="R22" s="38">
        <v>5</v>
      </c>
      <c r="S22" s="38">
        <v>0</v>
      </c>
      <c r="T22" s="5">
        <f t="shared" si="2"/>
        <v>32</v>
      </c>
      <c r="U22" s="117">
        <f t="shared" si="5"/>
        <v>143.5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0</v>
      </c>
      <c r="Q23" s="38">
        <v>17</v>
      </c>
      <c r="R23" s="38">
        <v>3</v>
      </c>
      <c r="S23" s="38">
        <v>0</v>
      </c>
      <c r="T23" s="5">
        <f t="shared" si="2"/>
        <v>23</v>
      </c>
      <c r="U23" s="117">
        <f t="shared" si="5"/>
        <v>122.5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2</v>
      </c>
      <c r="Q24" s="38">
        <v>18</v>
      </c>
      <c r="R24" s="38">
        <v>4</v>
      </c>
      <c r="S24" s="38">
        <v>0</v>
      </c>
      <c r="T24" s="5">
        <f t="shared" si="2"/>
        <v>27</v>
      </c>
      <c r="U24" s="117">
        <f t="shared" si="5"/>
        <v>118.5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>
        <v>1</v>
      </c>
      <c r="Q25" s="129">
        <v>19</v>
      </c>
      <c r="R25" s="129">
        <v>2</v>
      </c>
      <c r="S25" s="129">
        <v>0</v>
      </c>
      <c r="T25" s="130">
        <f t="shared" si="2"/>
        <v>23.5</v>
      </c>
      <c r="U25" s="133">
        <f t="shared" si="5"/>
        <v>105.5</v>
      </c>
    </row>
    <row r="26" spans="1:21" ht="24" customHeight="1" x14ac:dyDescent="0.2">
      <c r="A26" s="141" t="s">
        <v>47</v>
      </c>
      <c r="B26" s="142"/>
      <c r="C26" s="138" t="s">
        <v>50</v>
      </c>
      <c r="D26" s="139"/>
      <c r="E26" s="139"/>
      <c r="F26" s="140"/>
      <c r="G26" s="43">
        <f>MAX(G13:G25)</f>
        <v>221</v>
      </c>
      <c r="H26" s="141" t="s">
        <v>48</v>
      </c>
      <c r="I26" s="142"/>
      <c r="J26" s="138" t="s">
        <v>50</v>
      </c>
      <c r="K26" s="139"/>
      <c r="L26" s="139"/>
      <c r="M26" s="140"/>
      <c r="N26" s="43">
        <f>MAX(N13:N25)</f>
        <v>165.5</v>
      </c>
      <c r="O26" s="141" t="s">
        <v>49</v>
      </c>
      <c r="P26" s="142"/>
      <c r="Q26" s="138" t="s">
        <v>50</v>
      </c>
      <c r="R26" s="139"/>
      <c r="S26" s="139"/>
      <c r="T26" s="140"/>
      <c r="U26" s="43">
        <f>MAX(U13:U25)</f>
        <v>238</v>
      </c>
    </row>
    <row r="27" spans="1:21" ht="24" customHeight="1" x14ac:dyDescent="0.2">
      <c r="A27" s="143"/>
      <c r="B27" s="144"/>
      <c r="C27" s="41" t="s">
        <v>62</v>
      </c>
      <c r="D27" s="44"/>
      <c r="E27" s="44"/>
      <c r="F27" s="45" t="s">
        <v>143</v>
      </c>
      <c r="G27" s="46"/>
      <c r="H27" s="143"/>
      <c r="I27" s="144"/>
      <c r="J27" s="41" t="s">
        <v>62</v>
      </c>
      <c r="K27" s="44"/>
      <c r="L27" s="44"/>
      <c r="M27" s="45" t="s">
        <v>139</v>
      </c>
      <c r="N27" s="46"/>
      <c r="O27" s="143"/>
      <c r="P27" s="144"/>
      <c r="Q27" s="41" t="s">
        <v>62</v>
      </c>
      <c r="R27" s="44"/>
      <c r="S27" s="44"/>
      <c r="T27" s="45" t="s">
        <v>145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5" customHeight="1" x14ac:dyDescent="0.2">
      <c r="A29" s="145" t="s">
        <v>51</v>
      </c>
      <c r="B29" s="145"/>
      <c r="C29" s="145"/>
      <c r="D29" s="145"/>
      <c r="E29" s="145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12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ht="9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ht="6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ht="6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H26:I27"/>
    <mergeCell ref="J26:M26"/>
    <mergeCell ref="O26:P27"/>
    <mergeCell ref="S6:U6"/>
    <mergeCell ref="A6:C6"/>
    <mergeCell ref="D6:H6"/>
    <mergeCell ref="I6:K6"/>
    <mergeCell ref="L6:N6"/>
    <mergeCell ref="P6:R6"/>
    <mergeCell ref="Q26:T2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29:E29"/>
    <mergeCell ref="U8:U9"/>
    <mergeCell ref="E7:K7"/>
    <mergeCell ref="A8:A9"/>
    <mergeCell ref="B8:E8"/>
    <mergeCell ref="F8:F9"/>
    <mergeCell ref="G8:G9"/>
    <mergeCell ref="H8:H9"/>
    <mergeCell ref="I8:L8"/>
    <mergeCell ref="M8:M9"/>
    <mergeCell ref="N8:N9"/>
    <mergeCell ref="O8:O9"/>
    <mergeCell ref="P8:S8"/>
    <mergeCell ref="T8:T9"/>
    <mergeCell ref="A26:B27"/>
    <mergeCell ref="C26:F26"/>
  </mergeCells>
  <printOptions horizontalCentered="1" verticalCentered="1"/>
  <pageMargins left="0.23622047244094491" right="0.23622047244094491" top="0.31496062992125984" bottom="0.23622047244094491" header="0" footer="0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14" zoomScaleNormal="100" workbookViewId="0">
      <selection activeCell="Y22" sqref="Y22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6" t="s">
        <v>54</v>
      </c>
      <c r="B4" s="146"/>
      <c r="C4" s="146"/>
      <c r="D4" s="21"/>
      <c r="E4" s="151" t="s">
        <v>60</v>
      </c>
      <c r="F4" s="151"/>
      <c r="G4" s="151"/>
      <c r="H4" s="151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7" t="s">
        <v>56</v>
      </c>
      <c r="B5" s="147"/>
      <c r="C5" s="147"/>
      <c r="D5" s="151" t="str">
        <f>'G-1'!D5:H5</f>
        <v>CALLE 85 X CARRERA 65</v>
      </c>
      <c r="E5" s="151"/>
      <c r="F5" s="151"/>
      <c r="G5" s="151"/>
      <c r="H5" s="151"/>
      <c r="I5" s="147" t="s">
        <v>53</v>
      </c>
      <c r="J5" s="147"/>
      <c r="K5" s="147"/>
      <c r="L5" s="152">
        <f>'G-1'!L5:N5</f>
        <v>0</v>
      </c>
      <c r="M5" s="152"/>
      <c r="N5" s="152"/>
      <c r="O5" s="8"/>
      <c r="P5" s="147" t="s">
        <v>57</v>
      </c>
      <c r="Q5" s="147"/>
      <c r="R5" s="147"/>
      <c r="S5" s="150" t="s">
        <v>129</v>
      </c>
      <c r="T5" s="150"/>
      <c r="U5" s="150"/>
    </row>
    <row r="6" spans="1:21" ht="12.75" customHeight="1" x14ac:dyDescent="0.2">
      <c r="A6" s="147" t="s">
        <v>55</v>
      </c>
      <c r="B6" s="147"/>
      <c r="C6" s="147"/>
      <c r="D6" s="148" t="s">
        <v>148</v>
      </c>
      <c r="E6" s="148"/>
      <c r="F6" s="148"/>
      <c r="G6" s="148"/>
      <c r="H6" s="148"/>
      <c r="I6" s="147" t="s">
        <v>59</v>
      </c>
      <c r="J6" s="147"/>
      <c r="K6" s="147"/>
      <c r="L6" s="153">
        <v>1</v>
      </c>
      <c r="M6" s="153"/>
      <c r="N6" s="153"/>
      <c r="O6" s="35"/>
      <c r="P6" s="147" t="s">
        <v>58</v>
      </c>
      <c r="Q6" s="147"/>
      <c r="R6" s="147"/>
      <c r="S6" s="161">
        <f>'G-1'!S6:U6</f>
        <v>42594</v>
      </c>
      <c r="T6" s="161"/>
      <c r="U6" s="161"/>
    </row>
    <row r="7" spans="1:21" ht="11.25" customHeight="1" x14ac:dyDescent="0.2">
      <c r="A7" s="9"/>
      <c r="B7" s="7"/>
      <c r="C7" s="7"/>
      <c r="D7" s="7"/>
      <c r="E7" s="160"/>
      <c r="F7" s="160"/>
      <c r="G7" s="160"/>
      <c r="H7" s="160"/>
      <c r="I7" s="160"/>
      <c r="J7" s="160"/>
      <c r="K7" s="160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4" t="s">
        <v>36</v>
      </c>
      <c r="B8" s="157" t="s">
        <v>34</v>
      </c>
      <c r="C8" s="158"/>
      <c r="D8" s="158"/>
      <c r="E8" s="159"/>
      <c r="F8" s="154" t="s">
        <v>35</v>
      </c>
      <c r="G8" s="154" t="s">
        <v>37</v>
      </c>
      <c r="H8" s="154" t="s">
        <v>36</v>
      </c>
      <c r="I8" s="157" t="s">
        <v>34</v>
      </c>
      <c r="J8" s="158"/>
      <c r="K8" s="158"/>
      <c r="L8" s="159"/>
      <c r="M8" s="154" t="s">
        <v>35</v>
      </c>
      <c r="N8" s="154" t="s">
        <v>37</v>
      </c>
      <c r="O8" s="154" t="s">
        <v>36</v>
      </c>
      <c r="P8" s="157" t="s">
        <v>34</v>
      </c>
      <c r="Q8" s="158"/>
      <c r="R8" s="158"/>
      <c r="S8" s="159"/>
      <c r="T8" s="154" t="s">
        <v>35</v>
      </c>
      <c r="U8" s="154" t="s">
        <v>37</v>
      </c>
    </row>
    <row r="9" spans="1:21" ht="12" customHeight="1" thickBot="1" x14ac:dyDescent="0.25">
      <c r="A9" s="156"/>
      <c r="B9" s="11" t="s">
        <v>52</v>
      </c>
      <c r="C9" s="11" t="s">
        <v>0</v>
      </c>
      <c r="D9" s="11" t="s">
        <v>2</v>
      </c>
      <c r="E9" s="12" t="s">
        <v>3</v>
      </c>
      <c r="F9" s="156"/>
      <c r="G9" s="156"/>
      <c r="H9" s="156"/>
      <c r="I9" s="13" t="s">
        <v>52</v>
      </c>
      <c r="J9" s="13" t="s">
        <v>0</v>
      </c>
      <c r="K9" s="11" t="s">
        <v>2</v>
      </c>
      <c r="L9" s="12" t="s">
        <v>3</v>
      </c>
      <c r="M9" s="156"/>
      <c r="N9" s="156"/>
      <c r="O9" s="156"/>
      <c r="P9" s="13" t="s">
        <v>52</v>
      </c>
      <c r="Q9" s="13" t="s">
        <v>0</v>
      </c>
      <c r="R9" s="11" t="s">
        <v>2</v>
      </c>
      <c r="S9" s="12" t="s">
        <v>3</v>
      </c>
      <c r="T9" s="156"/>
      <c r="U9" s="155"/>
    </row>
    <row r="10" spans="1:21" ht="24" customHeight="1" x14ac:dyDescent="0.2">
      <c r="A10" s="111" t="s">
        <v>131</v>
      </c>
      <c r="B10" s="112">
        <v>4</v>
      </c>
      <c r="C10" s="112">
        <v>40</v>
      </c>
      <c r="D10" s="112">
        <v>0</v>
      </c>
      <c r="E10" s="112">
        <v>0</v>
      </c>
      <c r="F10" s="113">
        <f t="shared" ref="F10:F21" si="0">B10*0.5+C10*1+D10*2+E10*2.5</f>
        <v>42</v>
      </c>
      <c r="G10" s="29"/>
      <c r="H10" s="114" t="s">
        <v>27</v>
      </c>
      <c r="I10" s="112">
        <v>17</v>
      </c>
      <c r="J10" s="112">
        <v>72</v>
      </c>
      <c r="K10" s="112">
        <v>1</v>
      </c>
      <c r="L10" s="112">
        <v>1</v>
      </c>
      <c r="M10" s="113">
        <f t="shared" ref="M10:M21" si="1">I10*0.5+J10*1+K10*2+L10*2.5</f>
        <v>85</v>
      </c>
      <c r="N10" s="29"/>
      <c r="O10" s="114" t="s">
        <v>43</v>
      </c>
      <c r="P10" s="112">
        <v>10</v>
      </c>
      <c r="Q10" s="112">
        <v>75</v>
      </c>
      <c r="R10" s="112">
        <v>2</v>
      </c>
      <c r="S10" s="112">
        <v>3</v>
      </c>
      <c r="T10" s="113">
        <f t="shared" ref="T10:T25" si="2">P10*0.5+Q10*1+R10*2+S10*2.5</f>
        <v>91.5</v>
      </c>
      <c r="U10" s="115"/>
    </row>
    <row r="11" spans="1:21" ht="24" customHeight="1" x14ac:dyDescent="0.2">
      <c r="A11" s="116" t="s">
        <v>132</v>
      </c>
      <c r="B11" s="38">
        <v>6</v>
      </c>
      <c r="C11" s="38">
        <v>49</v>
      </c>
      <c r="D11" s="38">
        <v>0</v>
      </c>
      <c r="E11" s="38">
        <v>0</v>
      </c>
      <c r="F11" s="5">
        <f t="shared" si="0"/>
        <v>52</v>
      </c>
      <c r="G11" s="2"/>
      <c r="H11" s="14" t="s">
        <v>28</v>
      </c>
      <c r="I11" s="38">
        <v>14</v>
      </c>
      <c r="J11" s="38">
        <v>60</v>
      </c>
      <c r="K11" s="38">
        <v>2</v>
      </c>
      <c r="L11" s="38">
        <v>1</v>
      </c>
      <c r="M11" s="5">
        <f t="shared" si="1"/>
        <v>73.5</v>
      </c>
      <c r="N11" s="2"/>
      <c r="O11" s="14" t="s">
        <v>44</v>
      </c>
      <c r="P11" s="38">
        <v>12</v>
      </c>
      <c r="Q11" s="38">
        <v>80</v>
      </c>
      <c r="R11" s="38">
        <v>3</v>
      </c>
      <c r="S11" s="38">
        <v>5</v>
      </c>
      <c r="T11" s="5">
        <f t="shared" si="2"/>
        <v>104.5</v>
      </c>
      <c r="U11" s="117"/>
    </row>
    <row r="12" spans="1:21" ht="24" customHeight="1" x14ac:dyDescent="0.2">
      <c r="A12" s="116" t="s">
        <v>114</v>
      </c>
      <c r="B12" s="38">
        <v>10</v>
      </c>
      <c r="C12" s="38">
        <v>53</v>
      </c>
      <c r="D12" s="38">
        <v>1</v>
      </c>
      <c r="E12" s="38">
        <v>0</v>
      </c>
      <c r="F12" s="5">
        <f t="shared" si="0"/>
        <v>60</v>
      </c>
      <c r="G12" s="2"/>
      <c r="H12" s="14" t="s">
        <v>1</v>
      </c>
      <c r="I12" s="38">
        <v>13</v>
      </c>
      <c r="J12" s="38">
        <v>62</v>
      </c>
      <c r="K12" s="38">
        <v>4</v>
      </c>
      <c r="L12" s="38">
        <v>1</v>
      </c>
      <c r="M12" s="5">
        <f t="shared" si="1"/>
        <v>79</v>
      </c>
      <c r="N12" s="2"/>
      <c r="O12" s="14" t="s">
        <v>32</v>
      </c>
      <c r="P12" s="38">
        <v>17</v>
      </c>
      <c r="Q12" s="38">
        <v>71</v>
      </c>
      <c r="R12" s="38">
        <v>1</v>
      </c>
      <c r="S12" s="38">
        <v>1</v>
      </c>
      <c r="T12" s="5">
        <f t="shared" si="2"/>
        <v>84</v>
      </c>
      <c r="U12" s="117"/>
    </row>
    <row r="13" spans="1:21" ht="24" customHeight="1" x14ac:dyDescent="0.2">
      <c r="A13" s="116" t="s">
        <v>115</v>
      </c>
      <c r="B13" s="38">
        <v>10</v>
      </c>
      <c r="C13" s="38">
        <v>57</v>
      </c>
      <c r="D13" s="38">
        <v>1</v>
      </c>
      <c r="E13" s="38">
        <v>0</v>
      </c>
      <c r="F13" s="5">
        <f t="shared" si="0"/>
        <v>64</v>
      </c>
      <c r="G13" s="2">
        <f t="shared" ref="G13:G21" si="3">F10+F11+F12+F13</f>
        <v>218</v>
      </c>
      <c r="H13" s="14" t="s">
        <v>4</v>
      </c>
      <c r="I13" s="38">
        <v>7</v>
      </c>
      <c r="J13" s="38">
        <v>81</v>
      </c>
      <c r="K13" s="38">
        <v>2</v>
      </c>
      <c r="L13" s="38">
        <v>0</v>
      </c>
      <c r="M13" s="5">
        <f t="shared" si="1"/>
        <v>88.5</v>
      </c>
      <c r="N13" s="2">
        <f t="shared" ref="N13:N21" si="4">M10+M11+M12+M13</f>
        <v>326</v>
      </c>
      <c r="O13" s="14" t="s">
        <v>33</v>
      </c>
      <c r="P13" s="38">
        <v>7</v>
      </c>
      <c r="Q13" s="38">
        <v>94</v>
      </c>
      <c r="R13" s="38">
        <v>2</v>
      </c>
      <c r="S13" s="38">
        <v>0</v>
      </c>
      <c r="T13" s="5">
        <f t="shared" si="2"/>
        <v>101.5</v>
      </c>
      <c r="U13" s="117">
        <f t="shared" ref="U13:U25" si="5">T10+T11+T12+T13</f>
        <v>381.5</v>
      </c>
    </row>
    <row r="14" spans="1:21" ht="24" customHeight="1" x14ac:dyDescent="0.2">
      <c r="A14" s="116" t="s">
        <v>116</v>
      </c>
      <c r="B14" s="38">
        <v>12</v>
      </c>
      <c r="C14" s="38">
        <v>64</v>
      </c>
      <c r="D14" s="38">
        <v>1</v>
      </c>
      <c r="E14" s="38">
        <v>0</v>
      </c>
      <c r="F14" s="5">
        <f t="shared" si="0"/>
        <v>72</v>
      </c>
      <c r="G14" s="2">
        <f t="shared" si="3"/>
        <v>248</v>
      </c>
      <c r="H14" s="14" t="s">
        <v>5</v>
      </c>
      <c r="I14" s="38">
        <v>16</v>
      </c>
      <c r="J14" s="38">
        <v>71</v>
      </c>
      <c r="K14" s="38">
        <v>2</v>
      </c>
      <c r="L14" s="38">
        <v>2</v>
      </c>
      <c r="M14" s="5">
        <f t="shared" si="1"/>
        <v>88</v>
      </c>
      <c r="N14" s="2">
        <f t="shared" si="4"/>
        <v>329</v>
      </c>
      <c r="O14" s="14" t="s">
        <v>29</v>
      </c>
      <c r="P14" s="38">
        <v>14</v>
      </c>
      <c r="Q14" s="38">
        <v>94</v>
      </c>
      <c r="R14" s="38">
        <v>2</v>
      </c>
      <c r="S14" s="38">
        <v>1</v>
      </c>
      <c r="T14" s="5">
        <f t="shared" si="2"/>
        <v>107.5</v>
      </c>
      <c r="U14" s="117">
        <f t="shared" si="5"/>
        <v>397.5</v>
      </c>
    </row>
    <row r="15" spans="1:21" ht="24" customHeight="1" x14ac:dyDescent="0.2">
      <c r="A15" s="116" t="s">
        <v>117</v>
      </c>
      <c r="B15" s="38">
        <v>18</v>
      </c>
      <c r="C15" s="38">
        <v>87</v>
      </c>
      <c r="D15" s="38">
        <v>2</v>
      </c>
      <c r="E15" s="38">
        <v>1</v>
      </c>
      <c r="F15" s="5">
        <f t="shared" si="0"/>
        <v>102.5</v>
      </c>
      <c r="G15" s="2">
        <f t="shared" si="3"/>
        <v>298.5</v>
      </c>
      <c r="H15" s="14" t="s">
        <v>6</v>
      </c>
      <c r="I15" s="38">
        <v>20</v>
      </c>
      <c r="J15" s="38">
        <v>76</v>
      </c>
      <c r="K15" s="38">
        <v>2</v>
      </c>
      <c r="L15" s="38">
        <v>1</v>
      </c>
      <c r="M15" s="5">
        <f t="shared" si="1"/>
        <v>92.5</v>
      </c>
      <c r="N15" s="2">
        <f t="shared" si="4"/>
        <v>348</v>
      </c>
      <c r="O15" s="14" t="s">
        <v>30</v>
      </c>
      <c r="P15" s="38">
        <v>25</v>
      </c>
      <c r="Q15" s="38">
        <v>89</v>
      </c>
      <c r="R15" s="38">
        <v>2</v>
      </c>
      <c r="S15" s="38">
        <v>1</v>
      </c>
      <c r="T15" s="5">
        <f t="shared" si="2"/>
        <v>108</v>
      </c>
      <c r="U15" s="117">
        <f t="shared" si="5"/>
        <v>401</v>
      </c>
    </row>
    <row r="16" spans="1:21" ht="24" customHeight="1" x14ac:dyDescent="0.2">
      <c r="A16" s="116" t="s">
        <v>11</v>
      </c>
      <c r="B16" s="38">
        <v>9</v>
      </c>
      <c r="C16" s="38">
        <v>94</v>
      </c>
      <c r="D16" s="38">
        <v>1</v>
      </c>
      <c r="E16" s="38">
        <v>0</v>
      </c>
      <c r="F16" s="5">
        <f t="shared" si="0"/>
        <v>100.5</v>
      </c>
      <c r="G16" s="2">
        <f t="shared" si="3"/>
        <v>339</v>
      </c>
      <c r="H16" s="14" t="s">
        <v>7</v>
      </c>
      <c r="I16" s="38">
        <v>10</v>
      </c>
      <c r="J16" s="38">
        <v>73</v>
      </c>
      <c r="K16" s="38">
        <v>2</v>
      </c>
      <c r="L16" s="38">
        <v>2</v>
      </c>
      <c r="M16" s="5">
        <f t="shared" si="1"/>
        <v>87</v>
      </c>
      <c r="N16" s="2">
        <f t="shared" si="4"/>
        <v>356</v>
      </c>
      <c r="O16" s="14" t="s">
        <v>8</v>
      </c>
      <c r="P16" s="38">
        <v>17</v>
      </c>
      <c r="Q16" s="38">
        <v>92</v>
      </c>
      <c r="R16" s="38">
        <v>4</v>
      </c>
      <c r="S16" s="38">
        <v>0</v>
      </c>
      <c r="T16" s="5">
        <f t="shared" si="2"/>
        <v>108.5</v>
      </c>
      <c r="U16" s="117">
        <f t="shared" si="5"/>
        <v>425.5</v>
      </c>
    </row>
    <row r="17" spans="1:21" ht="24" customHeight="1" x14ac:dyDescent="0.2">
      <c r="A17" s="116" t="s">
        <v>14</v>
      </c>
      <c r="B17" s="38">
        <v>8</v>
      </c>
      <c r="C17" s="38">
        <v>96</v>
      </c>
      <c r="D17" s="38">
        <v>4</v>
      </c>
      <c r="E17" s="38">
        <v>1</v>
      </c>
      <c r="F17" s="5">
        <f t="shared" si="0"/>
        <v>110.5</v>
      </c>
      <c r="G17" s="2">
        <f t="shared" si="3"/>
        <v>385.5</v>
      </c>
      <c r="H17" s="14" t="s">
        <v>9</v>
      </c>
      <c r="I17" s="38">
        <v>10</v>
      </c>
      <c r="J17" s="38">
        <v>68</v>
      </c>
      <c r="K17" s="38">
        <v>3</v>
      </c>
      <c r="L17" s="38">
        <v>0</v>
      </c>
      <c r="M17" s="5">
        <f t="shared" si="1"/>
        <v>79</v>
      </c>
      <c r="N17" s="2">
        <f t="shared" si="4"/>
        <v>346.5</v>
      </c>
      <c r="O17" s="14" t="s">
        <v>10</v>
      </c>
      <c r="P17" s="38">
        <v>14</v>
      </c>
      <c r="Q17" s="38">
        <v>96</v>
      </c>
      <c r="R17" s="38">
        <v>4</v>
      </c>
      <c r="S17" s="38">
        <v>1</v>
      </c>
      <c r="T17" s="5">
        <f t="shared" si="2"/>
        <v>113.5</v>
      </c>
      <c r="U17" s="117">
        <f t="shared" si="5"/>
        <v>437.5</v>
      </c>
    </row>
    <row r="18" spans="1:21" ht="24" customHeight="1" x14ac:dyDescent="0.2">
      <c r="A18" s="116" t="s">
        <v>17</v>
      </c>
      <c r="B18" s="38">
        <v>16</v>
      </c>
      <c r="C18" s="38">
        <v>99</v>
      </c>
      <c r="D18" s="38">
        <v>2</v>
      </c>
      <c r="E18" s="38">
        <v>2</v>
      </c>
      <c r="F18" s="5">
        <f t="shared" si="0"/>
        <v>116</v>
      </c>
      <c r="G18" s="2">
        <f t="shared" si="3"/>
        <v>429.5</v>
      </c>
      <c r="H18" s="14" t="s">
        <v>12</v>
      </c>
      <c r="I18" s="38">
        <v>15</v>
      </c>
      <c r="J18" s="38">
        <v>80</v>
      </c>
      <c r="K18" s="38">
        <v>2</v>
      </c>
      <c r="L18" s="38">
        <v>1</v>
      </c>
      <c r="M18" s="5">
        <f t="shared" si="1"/>
        <v>94</v>
      </c>
      <c r="N18" s="2">
        <f t="shared" si="4"/>
        <v>352.5</v>
      </c>
      <c r="O18" s="14" t="s">
        <v>13</v>
      </c>
      <c r="P18" s="38">
        <v>19</v>
      </c>
      <c r="Q18" s="38">
        <v>88</v>
      </c>
      <c r="R18" s="38">
        <v>6</v>
      </c>
      <c r="S18" s="38">
        <v>0</v>
      </c>
      <c r="T18" s="5">
        <f t="shared" si="2"/>
        <v>109.5</v>
      </c>
      <c r="U18" s="117">
        <f t="shared" si="5"/>
        <v>439.5</v>
      </c>
    </row>
    <row r="19" spans="1:21" ht="24" customHeight="1" x14ac:dyDescent="0.2">
      <c r="A19" s="116" t="s">
        <v>19</v>
      </c>
      <c r="B19" s="38">
        <v>10</v>
      </c>
      <c r="C19" s="38">
        <v>88</v>
      </c>
      <c r="D19" s="38">
        <v>1</v>
      </c>
      <c r="E19" s="38">
        <v>1</v>
      </c>
      <c r="F19" s="5">
        <f t="shared" si="0"/>
        <v>97.5</v>
      </c>
      <c r="G19" s="2">
        <f t="shared" si="3"/>
        <v>424.5</v>
      </c>
      <c r="H19" s="14" t="s">
        <v>15</v>
      </c>
      <c r="I19" s="38">
        <v>6</v>
      </c>
      <c r="J19" s="38">
        <v>75</v>
      </c>
      <c r="K19" s="38">
        <v>2</v>
      </c>
      <c r="L19" s="38">
        <v>4</v>
      </c>
      <c r="M19" s="5">
        <f t="shared" si="1"/>
        <v>92</v>
      </c>
      <c r="N19" s="2">
        <f t="shared" si="4"/>
        <v>352</v>
      </c>
      <c r="O19" s="14" t="s">
        <v>16</v>
      </c>
      <c r="P19" s="38">
        <v>19</v>
      </c>
      <c r="Q19" s="38">
        <v>89</v>
      </c>
      <c r="R19" s="38">
        <v>1</v>
      </c>
      <c r="S19" s="38">
        <v>1</v>
      </c>
      <c r="T19" s="5">
        <f t="shared" si="2"/>
        <v>103</v>
      </c>
      <c r="U19" s="117">
        <f t="shared" si="5"/>
        <v>434.5</v>
      </c>
    </row>
    <row r="20" spans="1:21" ht="24" customHeight="1" x14ac:dyDescent="0.2">
      <c r="A20" s="116" t="s">
        <v>21</v>
      </c>
      <c r="B20" s="38">
        <v>5</v>
      </c>
      <c r="C20" s="38">
        <v>93</v>
      </c>
      <c r="D20" s="38">
        <v>3</v>
      </c>
      <c r="E20" s="38">
        <v>0</v>
      </c>
      <c r="F20" s="5">
        <f t="shared" si="0"/>
        <v>101.5</v>
      </c>
      <c r="G20" s="2">
        <f t="shared" si="3"/>
        <v>425.5</v>
      </c>
      <c r="H20" s="14" t="s">
        <v>18</v>
      </c>
      <c r="I20" s="38">
        <v>10</v>
      </c>
      <c r="J20" s="38">
        <v>83</v>
      </c>
      <c r="K20" s="38">
        <v>3</v>
      </c>
      <c r="L20" s="38">
        <v>1</v>
      </c>
      <c r="M20" s="5">
        <f t="shared" si="1"/>
        <v>96.5</v>
      </c>
      <c r="N20" s="2">
        <f t="shared" si="4"/>
        <v>361.5</v>
      </c>
      <c r="O20" s="14" t="s">
        <v>45</v>
      </c>
      <c r="P20" s="38">
        <v>12</v>
      </c>
      <c r="Q20" s="38">
        <v>76</v>
      </c>
      <c r="R20" s="38">
        <v>1</v>
      </c>
      <c r="S20" s="38">
        <v>0</v>
      </c>
      <c r="T20" s="5">
        <f t="shared" si="2"/>
        <v>84</v>
      </c>
      <c r="U20" s="117">
        <f t="shared" si="5"/>
        <v>410</v>
      </c>
    </row>
    <row r="21" spans="1:21" ht="24" customHeight="1" thickBot="1" x14ac:dyDescent="0.25">
      <c r="A21" s="128" t="s">
        <v>23</v>
      </c>
      <c r="B21" s="129">
        <v>10</v>
      </c>
      <c r="C21" s="129">
        <v>61</v>
      </c>
      <c r="D21" s="129">
        <v>2</v>
      </c>
      <c r="E21" s="129">
        <v>2</v>
      </c>
      <c r="F21" s="130">
        <f t="shared" si="0"/>
        <v>75</v>
      </c>
      <c r="G21" s="131">
        <f t="shared" si="3"/>
        <v>390</v>
      </c>
      <c r="H21" s="132" t="s">
        <v>20</v>
      </c>
      <c r="I21" s="129">
        <v>8</v>
      </c>
      <c r="J21" s="129">
        <v>89</v>
      </c>
      <c r="K21" s="129">
        <v>2</v>
      </c>
      <c r="L21" s="129">
        <v>2</v>
      </c>
      <c r="M21" s="130">
        <f t="shared" si="1"/>
        <v>102</v>
      </c>
      <c r="N21" s="131">
        <f t="shared" si="4"/>
        <v>384.5</v>
      </c>
      <c r="O21" s="14" t="s">
        <v>46</v>
      </c>
      <c r="P21" s="38">
        <v>10</v>
      </c>
      <c r="Q21" s="38">
        <v>71</v>
      </c>
      <c r="R21" s="38">
        <v>2</v>
      </c>
      <c r="S21" s="38">
        <v>0</v>
      </c>
      <c r="T21" s="5">
        <f t="shared" si="2"/>
        <v>80</v>
      </c>
      <c r="U21" s="117">
        <f t="shared" si="5"/>
        <v>376.5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6</v>
      </c>
      <c r="Q22" s="38">
        <v>76</v>
      </c>
      <c r="R22" s="38">
        <v>2</v>
      </c>
      <c r="S22" s="38">
        <v>1</v>
      </c>
      <c r="T22" s="5">
        <f t="shared" si="2"/>
        <v>85.5</v>
      </c>
      <c r="U22" s="117">
        <f t="shared" si="5"/>
        <v>352.5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6</v>
      </c>
      <c r="Q23" s="38">
        <v>68</v>
      </c>
      <c r="R23" s="38">
        <v>1</v>
      </c>
      <c r="S23" s="38">
        <v>1</v>
      </c>
      <c r="T23" s="5">
        <f t="shared" si="2"/>
        <v>75.5</v>
      </c>
      <c r="U23" s="117">
        <f t="shared" si="5"/>
        <v>325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4</v>
      </c>
      <c r="Q24" s="38">
        <v>71</v>
      </c>
      <c r="R24" s="38">
        <v>1</v>
      </c>
      <c r="S24" s="38">
        <v>0</v>
      </c>
      <c r="T24" s="5">
        <f t="shared" si="2"/>
        <v>75</v>
      </c>
      <c r="U24" s="117">
        <f t="shared" si="5"/>
        <v>316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>
        <v>7</v>
      </c>
      <c r="Q25" s="129">
        <v>65</v>
      </c>
      <c r="R25" s="129">
        <v>2</v>
      </c>
      <c r="S25" s="129">
        <v>0</v>
      </c>
      <c r="T25" s="130">
        <f t="shared" si="2"/>
        <v>72.5</v>
      </c>
      <c r="U25" s="133">
        <f t="shared" si="5"/>
        <v>308.5</v>
      </c>
    </row>
    <row r="26" spans="1:21" ht="15" customHeight="1" x14ac:dyDescent="0.2">
      <c r="A26" s="141" t="s">
        <v>47</v>
      </c>
      <c r="B26" s="142"/>
      <c r="C26" s="138" t="s">
        <v>50</v>
      </c>
      <c r="D26" s="139"/>
      <c r="E26" s="139"/>
      <c r="F26" s="140"/>
      <c r="G26" s="43">
        <f>MAX(G13:G25)</f>
        <v>429.5</v>
      </c>
      <c r="H26" s="141" t="s">
        <v>48</v>
      </c>
      <c r="I26" s="142"/>
      <c r="J26" s="138" t="s">
        <v>50</v>
      </c>
      <c r="K26" s="139"/>
      <c r="L26" s="139"/>
      <c r="M26" s="140"/>
      <c r="N26" s="43">
        <f>MAX(N13:N25)</f>
        <v>384.5</v>
      </c>
      <c r="O26" s="141" t="s">
        <v>49</v>
      </c>
      <c r="P26" s="142"/>
      <c r="Q26" s="138" t="s">
        <v>50</v>
      </c>
      <c r="R26" s="139"/>
      <c r="S26" s="139"/>
      <c r="T26" s="140"/>
      <c r="U26" s="43">
        <f>MAX(U13:U25)</f>
        <v>439.5</v>
      </c>
    </row>
    <row r="27" spans="1:21" ht="15" customHeight="1" x14ac:dyDescent="0.2">
      <c r="A27" s="143"/>
      <c r="B27" s="144"/>
      <c r="C27" s="41" t="s">
        <v>62</v>
      </c>
      <c r="D27" s="44"/>
      <c r="E27" s="44"/>
      <c r="F27" s="45" t="s">
        <v>133</v>
      </c>
      <c r="G27" s="46"/>
      <c r="H27" s="143"/>
      <c r="I27" s="144"/>
      <c r="J27" s="41" t="s">
        <v>62</v>
      </c>
      <c r="K27" s="44"/>
      <c r="L27" s="44"/>
      <c r="M27" s="45" t="s">
        <v>153</v>
      </c>
      <c r="N27" s="46"/>
      <c r="O27" s="143"/>
      <c r="P27" s="144"/>
      <c r="Q27" s="41" t="s">
        <v>62</v>
      </c>
      <c r="R27" s="44"/>
      <c r="S27" s="44"/>
      <c r="T27" s="45" t="s">
        <v>142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45" t="s">
        <v>51</v>
      </c>
      <c r="B29" s="145"/>
      <c r="C29" s="145"/>
      <c r="D29" s="145"/>
      <c r="E29" s="145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6:P27"/>
    <mergeCell ref="Q26:T26"/>
    <mergeCell ref="M8:M9"/>
    <mergeCell ref="N8:N9"/>
    <mergeCell ref="O8:O9"/>
    <mergeCell ref="P8:S8"/>
    <mergeCell ref="T8:T9"/>
    <mergeCell ref="A29:E29"/>
    <mergeCell ref="A26:B27"/>
    <mergeCell ref="C26:F26"/>
    <mergeCell ref="H26:I27"/>
    <mergeCell ref="J26:M26"/>
  </mergeCells>
  <printOptions horizontalCentered="1" verticalCentered="1"/>
  <pageMargins left="0.23622047244094491" right="0.23622047244094491" top="0.19685039370078741" bottom="0.19685039370078741" header="0" footer="0.15748031496062992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19" zoomScaleNormal="100" workbookViewId="0">
      <selection activeCell="X26" sqref="X2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6" t="s">
        <v>54</v>
      </c>
      <c r="B4" s="146"/>
      <c r="C4" s="146"/>
      <c r="D4" s="21"/>
      <c r="E4" s="151" t="s">
        <v>60</v>
      </c>
      <c r="F4" s="151"/>
      <c r="G4" s="151"/>
      <c r="H4" s="151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7" t="s">
        <v>56</v>
      </c>
      <c r="B5" s="147"/>
      <c r="C5" s="147"/>
      <c r="D5" s="151" t="str">
        <f>'G-1'!D5:H5</f>
        <v>CALLE 85 X CARRERA 65</v>
      </c>
      <c r="E5" s="151"/>
      <c r="F5" s="151"/>
      <c r="G5" s="151"/>
      <c r="H5" s="151"/>
      <c r="I5" s="147" t="s">
        <v>53</v>
      </c>
      <c r="J5" s="147"/>
      <c r="K5" s="147"/>
      <c r="L5" s="152">
        <f>'G-1'!L5:N5</f>
        <v>0</v>
      </c>
      <c r="M5" s="152"/>
      <c r="N5" s="152"/>
      <c r="O5" s="8"/>
      <c r="P5" s="147" t="s">
        <v>57</v>
      </c>
      <c r="Q5" s="147"/>
      <c r="R5" s="147"/>
      <c r="S5" s="150" t="s">
        <v>130</v>
      </c>
      <c r="T5" s="150"/>
      <c r="U5" s="150"/>
    </row>
    <row r="6" spans="1:21" ht="12.75" customHeight="1" x14ac:dyDescent="0.2">
      <c r="A6" s="147" t="s">
        <v>55</v>
      </c>
      <c r="B6" s="147"/>
      <c r="C6" s="147"/>
      <c r="D6" s="148" t="s">
        <v>141</v>
      </c>
      <c r="E6" s="148"/>
      <c r="F6" s="148"/>
      <c r="G6" s="148"/>
      <c r="H6" s="148"/>
      <c r="I6" s="147" t="s">
        <v>59</v>
      </c>
      <c r="J6" s="147"/>
      <c r="K6" s="147"/>
      <c r="L6" s="153">
        <v>1</v>
      </c>
      <c r="M6" s="153"/>
      <c r="N6" s="153"/>
      <c r="O6" s="35"/>
      <c r="P6" s="147" t="s">
        <v>58</v>
      </c>
      <c r="Q6" s="147"/>
      <c r="R6" s="147"/>
      <c r="S6" s="161">
        <f>'G-1'!S6:U6</f>
        <v>42594</v>
      </c>
      <c r="T6" s="161"/>
      <c r="U6" s="161"/>
    </row>
    <row r="7" spans="1:21" ht="11.25" customHeight="1" x14ac:dyDescent="0.2">
      <c r="A7" s="9"/>
      <c r="B7" s="7"/>
      <c r="C7" s="7"/>
      <c r="D7" s="7"/>
      <c r="E7" s="160"/>
      <c r="F7" s="160"/>
      <c r="G7" s="160"/>
      <c r="H7" s="160"/>
      <c r="I7" s="160"/>
      <c r="J7" s="160"/>
      <c r="K7" s="160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4" t="s">
        <v>36</v>
      </c>
      <c r="B8" s="157" t="s">
        <v>34</v>
      </c>
      <c r="C8" s="158"/>
      <c r="D8" s="158"/>
      <c r="E8" s="159"/>
      <c r="F8" s="154" t="s">
        <v>35</v>
      </c>
      <c r="G8" s="154" t="s">
        <v>37</v>
      </c>
      <c r="H8" s="154" t="s">
        <v>36</v>
      </c>
      <c r="I8" s="157" t="s">
        <v>34</v>
      </c>
      <c r="J8" s="158"/>
      <c r="K8" s="158"/>
      <c r="L8" s="159"/>
      <c r="M8" s="154" t="s">
        <v>35</v>
      </c>
      <c r="N8" s="154" t="s">
        <v>37</v>
      </c>
      <c r="O8" s="154" t="s">
        <v>36</v>
      </c>
      <c r="P8" s="157" t="s">
        <v>34</v>
      </c>
      <c r="Q8" s="158"/>
      <c r="R8" s="158"/>
      <c r="S8" s="159"/>
      <c r="T8" s="154" t="s">
        <v>35</v>
      </c>
      <c r="U8" s="154" t="s">
        <v>37</v>
      </c>
    </row>
    <row r="9" spans="1:21" ht="12" customHeight="1" thickBot="1" x14ac:dyDescent="0.25">
      <c r="A9" s="156"/>
      <c r="B9" s="11" t="s">
        <v>52</v>
      </c>
      <c r="C9" s="11" t="s">
        <v>0</v>
      </c>
      <c r="D9" s="11" t="s">
        <v>2</v>
      </c>
      <c r="E9" s="12" t="s">
        <v>3</v>
      </c>
      <c r="F9" s="156"/>
      <c r="G9" s="156"/>
      <c r="H9" s="156"/>
      <c r="I9" s="13" t="s">
        <v>52</v>
      </c>
      <c r="J9" s="13" t="s">
        <v>0</v>
      </c>
      <c r="K9" s="11" t="s">
        <v>2</v>
      </c>
      <c r="L9" s="12" t="s">
        <v>3</v>
      </c>
      <c r="M9" s="156"/>
      <c r="N9" s="156"/>
      <c r="O9" s="156"/>
      <c r="P9" s="13" t="s">
        <v>52</v>
      </c>
      <c r="Q9" s="13" t="s">
        <v>0</v>
      </c>
      <c r="R9" s="11" t="s">
        <v>2</v>
      </c>
      <c r="S9" s="12" t="s">
        <v>3</v>
      </c>
      <c r="T9" s="156"/>
      <c r="U9" s="155"/>
    </row>
    <row r="10" spans="1:21" ht="24" customHeight="1" x14ac:dyDescent="0.2">
      <c r="A10" s="111" t="s">
        <v>131</v>
      </c>
      <c r="B10" s="112">
        <v>3</v>
      </c>
      <c r="C10" s="112">
        <v>21</v>
      </c>
      <c r="D10" s="112">
        <v>5</v>
      </c>
      <c r="E10" s="112">
        <v>4</v>
      </c>
      <c r="F10" s="113">
        <f t="shared" ref="F10:F21" si="0">B10*0.5+C10*1+D10*2+E10*2.5</f>
        <v>42.5</v>
      </c>
      <c r="G10" s="29"/>
      <c r="H10" s="114" t="s">
        <v>27</v>
      </c>
      <c r="I10" s="112">
        <v>5</v>
      </c>
      <c r="J10" s="112">
        <v>46</v>
      </c>
      <c r="K10" s="112">
        <v>7</v>
      </c>
      <c r="L10" s="112">
        <v>2</v>
      </c>
      <c r="M10" s="113">
        <f t="shared" ref="M10:M21" si="1">I10*0.5+J10*1+K10*2+L10*2.5</f>
        <v>67.5</v>
      </c>
      <c r="N10" s="29"/>
      <c r="O10" s="114" t="s">
        <v>43</v>
      </c>
      <c r="P10" s="112">
        <v>17</v>
      </c>
      <c r="Q10" s="112">
        <v>39</v>
      </c>
      <c r="R10" s="112">
        <v>14</v>
      </c>
      <c r="S10" s="112">
        <v>3</v>
      </c>
      <c r="T10" s="113">
        <f t="shared" ref="T10:T25" si="2">P10*0.5+Q10*1+R10*2+S10*2.5</f>
        <v>83</v>
      </c>
      <c r="U10" s="115"/>
    </row>
    <row r="11" spans="1:21" ht="24" customHeight="1" x14ac:dyDescent="0.2">
      <c r="A11" s="116" t="s">
        <v>132</v>
      </c>
      <c r="B11" s="38">
        <v>4</v>
      </c>
      <c r="C11" s="38">
        <v>31</v>
      </c>
      <c r="D11" s="38">
        <v>9</v>
      </c>
      <c r="E11" s="38">
        <v>1</v>
      </c>
      <c r="F11" s="5">
        <f t="shared" si="0"/>
        <v>53.5</v>
      </c>
      <c r="G11" s="2"/>
      <c r="H11" s="14" t="s">
        <v>28</v>
      </c>
      <c r="I11" s="38">
        <v>4</v>
      </c>
      <c r="J11" s="38">
        <v>39</v>
      </c>
      <c r="K11" s="38">
        <v>7</v>
      </c>
      <c r="L11" s="38">
        <v>3</v>
      </c>
      <c r="M11" s="5">
        <f t="shared" si="1"/>
        <v>62.5</v>
      </c>
      <c r="N11" s="2"/>
      <c r="O11" s="14" t="s">
        <v>44</v>
      </c>
      <c r="P11" s="38">
        <v>14</v>
      </c>
      <c r="Q11" s="38">
        <v>41</v>
      </c>
      <c r="R11" s="38">
        <v>10</v>
      </c>
      <c r="S11" s="38">
        <v>0</v>
      </c>
      <c r="T11" s="5">
        <f t="shared" si="2"/>
        <v>68</v>
      </c>
      <c r="U11" s="117"/>
    </row>
    <row r="12" spans="1:21" ht="24" customHeight="1" x14ac:dyDescent="0.2">
      <c r="A12" s="116" t="s">
        <v>114</v>
      </c>
      <c r="B12" s="38">
        <v>5</v>
      </c>
      <c r="C12" s="38">
        <v>48</v>
      </c>
      <c r="D12" s="38">
        <v>11</v>
      </c>
      <c r="E12" s="38">
        <v>2</v>
      </c>
      <c r="F12" s="5">
        <f t="shared" si="0"/>
        <v>77.5</v>
      </c>
      <c r="G12" s="2"/>
      <c r="H12" s="14" t="s">
        <v>1</v>
      </c>
      <c r="I12" s="38">
        <v>7</v>
      </c>
      <c r="J12" s="38">
        <v>35</v>
      </c>
      <c r="K12" s="38">
        <v>6</v>
      </c>
      <c r="L12" s="38">
        <v>1</v>
      </c>
      <c r="M12" s="5">
        <f t="shared" si="1"/>
        <v>53</v>
      </c>
      <c r="N12" s="2"/>
      <c r="O12" s="14" t="s">
        <v>32</v>
      </c>
      <c r="P12" s="38">
        <v>10</v>
      </c>
      <c r="Q12" s="38">
        <v>57</v>
      </c>
      <c r="R12" s="38">
        <v>12</v>
      </c>
      <c r="S12" s="38">
        <v>2</v>
      </c>
      <c r="T12" s="5">
        <f t="shared" si="2"/>
        <v>91</v>
      </c>
      <c r="U12" s="117"/>
    </row>
    <row r="13" spans="1:21" ht="24" customHeight="1" x14ac:dyDescent="0.2">
      <c r="A13" s="116" t="s">
        <v>115</v>
      </c>
      <c r="B13" s="38">
        <v>7</v>
      </c>
      <c r="C13" s="38">
        <v>56</v>
      </c>
      <c r="D13" s="38">
        <v>13</v>
      </c>
      <c r="E13" s="38">
        <v>1</v>
      </c>
      <c r="F13" s="5">
        <f t="shared" si="0"/>
        <v>88</v>
      </c>
      <c r="G13" s="2">
        <f t="shared" ref="G13:G21" si="3">F10+F11+F12+F13</f>
        <v>261.5</v>
      </c>
      <c r="H13" s="14" t="s">
        <v>4</v>
      </c>
      <c r="I13" s="38">
        <v>10</v>
      </c>
      <c r="J13" s="38">
        <v>50</v>
      </c>
      <c r="K13" s="38">
        <v>8</v>
      </c>
      <c r="L13" s="38">
        <v>1</v>
      </c>
      <c r="M13" s="5">
        <f t="shared" si="1"/>
        <v>73.5</v>
      </c>
      <c r="N13" s="2">
        <f t="shared" ref="N13:N21" si="4">M10+M11+M12+M13</f>
        <v>256.5</v>
      </c>
      <c r="O13" s="14" t="s">
        <v>33</v>
      </c>
      <c r="P13" s="38">
        <v>11</v>
      </c>
      <c r="Q13" s="38">
        <v>65</v>
      </c>
      <c r="R13" s="38">
        <v>8</v>
      </c>
      <c r="S13" s="38">
        <v>0</v>
      </c>
      <c r="T13" s="5">
        <f t="shared" si="2"/>
        <v>86.5</v>
      </c>
      <c r="U13" s="117">
        <f t="shared" ref="U13:U25" si="5">T10+T11+T12+T13</f>
        <v>328.5</v>
      </c>
    </row>
    <row r="14" spans="1:21" ht="24" customHeight="1" x14ac:dyDescent="0.2">
      <c r="A14" s="116" t="s">
        <v>116</v>
      </c>
      <c r="B14" s="38">
        <v>12</v>
      </c>
      <c r="C14" s="38">
        <v>68</v>
      </c>
      <c r="D14" s="38">
        <v>17</v>
      </c>
      <c r="E14" s="38">
        <v>0</v>
      </c>
      <c r="F14" s="5">
        <f t="shared" si="0"/>
        <v>108</v>
      </c>
      <c r="G14" s="2">
        <f t="shared" si="3"/>
        <v>327</v>
      </c>
      <c r="H14" s="14" t="s">
        <v>5</v>
      </c>
      <c r="I14" s="38">
        <v>6</v>
      </c>
      <c r="J14" s="38">
        <v>62</v>
      </c>
      <c r="K14" s="38">
        <v>10</v>
      </c>
      <c r="L14" s="38">
        <v>3</v>
      </c>
      <c r="M14" s="5">
        <f t="shared" si="1"/>
        <v>92.5</v>
      </c>
      <c r="N14" s="2">
        <f t="shared" si="4"/>
        <v>281.5</v>
      </c>
      <c r="O14" s="14" t="s">
        <v>29</v>
      </c>
      <c r="P14" s="38">
        <v>13</v>
      </c>
      <c r="Q14" s="38">
        <v>78</v>
      </c>
      <c r="R14" s="38">
        <v>12</v>
      </c>
      <c r="S14" s="38">
        <v>0</v>
      </c>
      <c r="T14" s="5">
        <f t="shared" si="2"/>
        <v>108.5</v>
      </c>
      <c r="U14" s="117">
        <f t="shared" si="5"/>
        <v>354</v>
      </c>
    </row>
    <row r="15" spans="1:21" ht="24" customHeight="1" x14ac:dyDescent="0.2">
      <c r="A15" s="116" t="s">
        <v>117</v>
      </c>
      <c r="B15" s="38">
        <v>8</v>
      </c>
      <c r="C15" s="38">
        <v>40</v>
      </c>
      <c r="D15" s="38">
        <v>16</v>
      </c>
      <c r="E15" s="38">
        <v>0</v>
      </c>
      <c r="F15" s="5">
        <f t="shared" si="0"/>
        <v>76</v>
      </c>
      <c r="G15" s="2">
        <f t="shared" si="3"/>
        <v>349.5</v>
      </c>
      <c r="H15" s="14" t="s">
        <v>6</v>
      </c>
      <c r="I15" s="38">
        <v>16</v>
      </c>
      <c r="J15" s="38">
        <v>77</v>
      </c>
      <c r="K15" s="38">
        <v>7</v>
      </c>
      <c r="L15" s="38">
        <v>0</v>
      </c>
      <c r="M15" s="5">
        <f t="shared" si="1"/>
        <v>99</v>
      </c>
      <c r="N15" s="2">
        <f t="shared" si="4"/>
        <v>318</v>
      </c>
      <c r="O15" s="14" t="s">
        <v>30</v>
      </c>
      <c r="P15" s="38">
        <v>16</v>
      </c>
      <c r="Q15" s="38">
        <v>74</v>
      </c>
      <c r="R15" s="38">
        <v>13</v>
      </c>
      <c r="S15" s="38">
        <v>0</v>
      </c>
      <c r="T15" s="5">
        <f t="shared" si="2"/>
        <v>108</v>
      </c>
      <c r="U15" s="117">
        <f t="shared" si="5"/>
        <v>394</v>
      </c>
    </row>
    <row r="16" spans="1:21" ht="24" customHeight="1" x14ac:dyDescent="0.2">
      <c r="A16" s="116" t="s">
        <v>11</v>
      </c>
      <c r="B16" s="38">
        <v>9</v>
      </c>
      <c r="C16" s="38">
        <v>48</v>
      </c>
      <c r="D16" s="38">
        <v>15</v>
      </c>
      <c r="E16" s="38">
        <v>0</v>
      </c>
      <c r="F16" s="5">
        <f t="shared" si="0"/>
        <v>82.5</v>
      </c>
      <c r="G16" s="2">
        <f t="shared" si="3"/>
        <v>354.5</v>
      </c>
      <c r="H16" s="14" t="s">
        <v>7</v>
      </c>
      <c r="I16" s="38">
        <v>10</v>
      </c>
      <c r="J16" s="38">
        <v>121</v>
      </c>
      <c r="K16" s="38">
        <v>15</v>
      </c>
      <c r="L16" s="38">
        <v>1</v>
      </c>
      <c r="M16" s="5">
        <f t="shared" si="1"/>
        <v>158.5</v>
      </c>
      <c r="N16" s="2">
        <f t="shared" si="4"/>
        <v>423.5</v>
      </c>
      <c r="O16" s="14" t="s">
        <v>8</v>
      </c>
      <c r="P16" s="38">
        <v>18</v>
      </c>
      <c r="Q16" s="38">
        <v>77</v>
      </c>
      <c r="R16" s="38">
        <v>15</v>
      </c>
      <c r="S16" s="38">
        <v>1</v>
      </c>
      <c r="T16" s="5">
        <f t="shared" si="2"/>
        <v>118.5</v>
      </c>
      <c r="U16" s="117">
        <f t="shared" si="5"/>
        <v>421.5</v>
      </c>
    </row>
    <row r="17" spans="1:21" ht="24" customHeight="1" x14ac:dyDescent="0.2">
      <c r="A17" s="116" t="s">
        <v>14</v>
      </c>
      <c r="B17" s="38">
        <v>4</v>
      </c>
      <c r="C17" s="38">
        <v>56</v>
      </c>
      <c r="D17" s="38">
        <v>15</v>
      </c>
      <c r="E17" s="38">
        <v>1</v>
      </c>
      <c r="F17" s="5">
        <f t="shared" si="0"/>
        <v>90.5</v>
      </c>
      <c r="G17" s="2">
        <f t="shared" si="3"/>
        <v>357</v>
      </c>
      <c r="H17" s="14" t="s">
        <v>9</v>
      </c>
      <c r="I17" s="38">
        <v>9</v>
      </c>
      <c r="J17" s="38">
        <v>82</v>
      </c>
      <c r="K17" s="38">
        <v>14</v>
      </c>
      <c r="L17" s="38">
        <v>1</v>
      </c>
      <c r="M17" s="5">
        <f t="shared" si="1"/>
        <v>117</v>
      </c>
      <c r="N17" s="2">
        <f t="shared" si="4"/>
        <v>467</v>
      </c>
      <c r="O17" s="14" t="s">
        <v>10</v>
      </c>
      <c r="P17" s="38">
        <v>14</v>
      </c>
      <c r="Q17" s="38">
        <v>85</v>
      </c>
      <c r="R17" s="38">
        <v>12</v>
      </c>
      <c r="S17" s="38">
        <v>1</v>
      </c>
      <c r="T17" s="5">
        <f t="shared" si="2"/>
        <v>118.5</v>
      </c>
      <c r="U17" s="117">
        <f t="shared" si="5"/>
        <v>453.5</v>
      </c>
    </row>
    <row r="18" spans="1:21" ht="24" customHeight="1" x14ac:dyDescent="0.2">
      <c r="A18" s="116" t="s">
        <v>17</v>
      </c>
      <c r="B18" s="38">
        <v>6</v>
      </c>
      <c r="C18" s="38">
        <v>38</v>
      </c>
      <c r="D18" s="38">
        <v>7</v>
      </c>
      <c r="E18" s="38">
        <v>0</v>
      </c>
      <c r="F18" s="5">
        <f t="shared" si="0"/>
        <v>55</v>
      </c>
      <c r="G18" s="2">
        <f t="shared" si="3"/>
        <v>304</v>
      </c>
      <c r="H18" s="14" t="s">
        <v>12</v>
      </c>
      <c r="I18" s="38">
        <v>9</v>
      </c>
      <c r="J18" s="38">
        <v>72</v>
      </c>
      <c r="K18" s="38">
        <v>10</v>
      </c>
      <c r="L18" s="38">
        <v>1</v>
      </c>
      <c r="M18" s="5">
        <f t="shared" si="1"/>
        <v>99</v>
      </c>
      <c r="N18" s="2">
        <f t="shared" si="4"/>
        <v>473.5</v>
      </c>
      <c r="O18" s="14" t="s">
        <v>13</v>
      </c>
      <c r="P18" s="38">
        <v>15</v>
      </c>
      <c r="Q18" s="38">
        <v>96</v>
      </c>
      <c r="R18" s="38">
        <v>10</v>
      </c>
      <c r="S18" s="38">
        <v>0</v>
      </c>
      <c r="T18" s="5">
        <f t="shared" si="2"/>
        <v>123.5</v>
      </c>
      <c r="U18" s="117">
        <f t="shared" si="5"/>
        <v>468.5</v>
      </c>
    </row>
    <row r="19" spans="1:21" ht="24" customHeight="1" x14ac:dyDescent="0.2">
      <c r="A19" s="116" t="s">
        <v>19</v>
      </c>
      <c r="B19" s="38">
        <v>14</v>
      </c>
      <c r="C19" s="38">
        <v>52</v>
      </c>
      <c r="D19" s="38">
        <v>11</v>
      </c>
      <c r="E19" s="38">
        <v>0</v>
      </c>
      <c r="F19" s="5">
        <f t="shared" si="0"/>
        <v>81</v>
      </c>
      <c r="G19" s="2">
        <f t="shared" si="3"/>
        <v>309</v>
      </c>
      <c r="H19" s="14" t="s">
        <v>15</v>
      </c>
      <c r="I19" s="38">
        <v>11</v>
      </c>
      <c r="J19" s="38">
        <v>44</v>
      </c>
      <c r="K19" s="38">
        <v>10</v>
      </c>
      <c r="L19" s="38">
        <v>0</v>
      </c>
      <c r="M19" s="5">
        <f t="shared" si="1"/>
        <v>69.5</v>
      </c>
      <c r="N19" s="2">
        <f t="shared" si="4"/>
        <v>444</v>
      </c>
      <c r="O19" s="14" t="s">
        <v>16</v>
      </c>
      <c r="P19" s="38">
        <v>22</v>
      </c>
      <c r="Q19" s="38">
        <v>74</v>
      </c>
      <c r="R19" s="38">
        <v>7</v>
      </c>
      <c r="S19" s="38">
        <v>1</v>
      </c>
      <c r="T19" s="5">
        <f t="shared" si="2"/>
        <v>101.5</v>
      </c>
      <c r="U19" s="117">
        <f t="shared" si="5"/>
        <v>462</v>
      </c>
    </row>
    <row r="20" spans="1:21" ht="24" customHeight="1" x14ac:dyDescent="0.2">
      <c r="A20" s="116" t="s">
        <v>21</v>
      </c>
      <c r="B20" s="38">
        <v>10</v>
      </c>
      <c r="C20" s="38">
        <v>49</v>
      </c>
      <c r="D20" s="38">
        <v>19</v>
      </c>
      <c r="E20" s="38">
        <v>0</v>
      </c>
      <c r="F20" s="5">
        <f t="shared" si="0"/>
        <v>92</v>
      </c>
      <c r="G20" s="2">
        <f t="shared" si="3"/>
        <v>318.5</v>
      </c>
      <c r="H20" s="14" t="s">
        <v>18</v>
      </c>
      <c r="I20" s="38">
        <v>7</v>
      </c>
      <c r="J20" s="38">
        <v>51</v>
      </c>
      <c r="K20" s="38">
        <v>9</v>
      </c>
      <c r="L20" s="38">
        <v>1</v>
      </c>
      <c r="M20" s="5">
        <f t="shared" si="1"/>
        <v>75</v>
      </c>
      <c r="N20" s="2">
        <f t="shared" si="4"/>
        <v>360.5</v>
      </c>
      <c r="O20" s="14" t="s">
        <v>45</v>
      </c>
      <c r="P20" s="38">
        <v>18</v>
      </c>
      <c r="Q20" s="38">
        <v>93</v>
      </c>
      <c r="R20" s="38">
        <v>10</v>
      </c>
      <c r="S20" s="38">
        <v>2</v>
      </c>
      <c r="T20" s="5">
        <f t="shared" si="2"/>
        <v>127</v>
      </c>
      <c r="U20" s="117">
        <f t="shared" si="5"/>
        <v>470.5</v>
      </c>
    </row>
    <row r="21" spans="1:21" ht="24" customHeight="1" thickBot="1" x14ac:dyDescent="0.25">
      <c r="A21" s="128" t="s">
        <v>23</v>
      </c>
      <c r="B21" s="129">
        <v>6</v>
      </c>
      <c r="C21" s="129">
        <v>35</v>
      </c>
      <c r="D21" s="129">
        <v>12</v>
      </c>
      <c r="E21" s="129">
        <v>1</v>
      </c>
      <c r="F21" s="130">
        <f t="shared" si="0"/>
        <v>64.5</v>
      </c>
      <c r="G21" s="131">
        <f t="shared" si="3"/>
        <v>292.5</v>
      </c>
      <c r="H21" s="132" t="s">
        <v>20</v>
      </c>
      <c r="I21" s="129">
        <v>11</v>
      </c>
      <c r="J21" s="129">
        <v>55</v>
      </c>
      <c r="K21" s="129">
        <v>8</v>
      </c>
      <c r="L21" s="129">
        <v>2</v>
      </c>
      <c r="M21" s="130">
        <f t="shared" si="1"/>
        <v>81.5</v>
      </c>
      <c r="N21" s="131">
        <f t="shared" si="4"/>
        <v>325</v>
      </c>
      <c r="O21" s="14" t="s">
        <v>46</v>
      </c>
      <c r="P21" s="38">
        <v>11</v>
      </c>
      <c r="Q21" s="38">
        <v>87</v>
      </c>
      <c r="R21" s="38">
        <v>8</v>
      </c>
      <c r="S21" s="38">
        <v>0</v>
      </c>
      <c r="T21" s="5">
        <f t="shared" si="2"/>
        <v>108.5</v>
      </c>
      <c r="U21" s="117">
        <f t="shared" si="5"/>
        <v>460.5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9</v>
      </c>
      <c r="Q22" s="38">
        <v>111</v>
      </c>
      <c r="R22" s="38">
        <v>7</v>
      </c>
      <c r="S22" s="38">
        <v>0</v>
      </c>
      <c r="T22" s="5">
        <f t="shared" si="2"/>
        <v>129.5</v>
      </c>
      <c r="U22" s="117">
        <f t="shared" si="5"/>
        <v>466.5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7</v>
      </c>
      <c r="Q23" s="38">
        <v>96</v>
      </c>
      <c r="R23" s="38">
        <v>9</v>
      </c>
      <c r="S23" s="38">
        <v>1</v>
      </c>
      <c r="T23" s="5">
        <f t="shared" si="2"/>
        <v>120</v>
      </c>
      <c r="U23" s="117">
        <f t="shared" si="5"/>
        <v>485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6</v>
      </c>
      <c r="Q24" s="38">
        <v>88</v>
      </c>
      <c r="R24" s="38">
        <v>8</v>
      </c>
      <c r="S24" s="38">
        <v>0</v>
      </c>
      <c r="T24" s="5">
        <f t="shared" si="2"/>
        <v>107</v>
      </c>
      <c r="U24" s="117">
        <f t="shared" si="5"/>
        <v>465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4" t="s">
        <v>127</v>
      </c>
      <c r="P25" s="129">
        <v>9</v>
      </c>
      <c r="Q25" s="129">
        <v>76</v>
      </c>
      <c r="R25" s="129">
        <v>7</v>
      </c>
      <c r="S25" s="129">
        <v>0</v>
      </c>
      <c r="T25" s="130">
        <f t="shared" si="2"/>
        <v>94.5</v>
      </c>
      <c r="U25" s="133">
        <f t="shared" si="5"/>
        <v>451</v>
      </c>
    </row>
    <row r="26" spans="1:21" ht="24" customHeight="1" x14ac:dyDescent="0.2">
      <c r="A26" s="141" t="s">
        <v>47</v>
      </c>
      <c r="B26" s="142"/>
      <c r="C26" s="138" t="s">
        <v>50</v>
      </c>
      <c r="D26" s="139"/>
      <c r="E26" s="139"/>
      <c r="F26" s="140"/>
      <c r="G26" s="43">
        <f>MAX(G13:G25)</f>
        <v>357</v>
      </c>
      <c r="H26" s="141" t="s">
        <v>48</v>
      </c>
      <c r="I26" s="142"/>
      <c r="J26" s="138" t="s">
        <v>50</v>
      </c>
      <c r="K26" s="139"/>
      <c r="L26" s="139"/>
      <c r="M26" s="140"/>
      <c r="N26" s="43">
        <f>MAX(N13:N25)</f>
        <v>473.5</v>
      </c>
      <c r="O26" s="141" t="s">
        <v>49</v>
      </c>
      <c r="P26" s="142"/>
      <c r="Q26" s="138" t="s">
        <v>50</v>
      </c>
      <c r="R26" s="139"/>
      <c r="S26" s="139"/>
      <c r="T26" s="140"/>
      <c r="U26" s="43">
        <f>MAX(U13:U25)</f>
        <v>485</v>
      </c>
    </row>
    <row r="27" spans="1:21" ht="24" customHeight="1" x14ac:dyDescent="0.2">
      <c r="A27" s="143"/>
      <c r="B27" s="144"/>
      <c r="C27" s="41" t="s">
        <v>62</v>
      </c>
      <c r="D27" s="44"/>
      <c r="E27" s="44"/>
      <c r="F27" s="45" t="s">
        <v>154</v>
      </c>
      <c r="G27" s="46"/>
      <c r="H27" s="143"/>
      <c r="I27" s="144"/>
      <c r="J27" s="41" t="s">
        <v>62</v>
      </c>
      <c r="K27" s="44"/>
      <c r="L27" s="44"/>
      <c r="M27" s="45" t="s">
        <v>147</v>
      </c>
      <c r="N27" s="46"/>
      <c r="O27" s="143"/>
      <c r="P27" s="144"/>
      <c r="Q27" s="41" t="s">
        <v>62</v>
      </c>
      <c r="R27" s="44"/>
      <c r="S27" s="44"/>
      <c r="T27" s="45" t="s">
        <v>155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45" t="s">
        <v>51</v>
      </c>
      <c r="B29" s="145"/>
      <c r="C29" s="145"/>
      <c r="D29" s="145"/>
      <c r="E29" s="145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H26:I27"/>
    <mergeCell ref="J26:M26"/>
    <mergeCell ref="O26:P27"/>
    <mergeCell ref="S6:U6"/>
    <mergeCell ref="A6:C6"/>
    <mergeCell ref="D6:H6"/>
    <mergeCell ref="I6:K6"/>
    <mergeCell ref="L6:N6"/>
    <mergeCell ref="P6:R6"/>
    <mergeCell ref="Q26:T2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29:E29"/>
    <mergeCell ref="U8:U9"/>
    <mergeCell ref="E7:K7"/>
    <mergeCell ref="A8:A9"/>
    <mergeCell ref="B8:E8"/>
    <mergeCell ref="F8:F9"/>
    <mergeCell ref="G8:G9"/>
    <mergeCell ref="H8:H9"/>
    <mergeCell ref="I8:L8"/>
    <mergeCell ref="M8:M9"/>
    <mergeCell ref="N8:N9"/>
    <mergeCell ref="O8:O9"/>
    <mergeCell ref="P8:S8"/>
    <mergeCell ref="T8:T9"/>
    <mergeCell ref="A26:B27"/>
    <mergeCell ref="C26:F26"/>
  </mergeCells>
  <printOptions horizontalCentered="1" verticalCentered="1"/>
  <pageMargins left="0.23622047244094491" right="0.23622047244094491" top="0.19" bottom="0.19" header="0" footer="0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10" zoomScaleNormal="100" workbookViewId="0">
      <selection activeCell="T27" sqref="T2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6" t="s">
        <v>54</v>
      </c>
      <c r="B4" s="146"/>
      <c r="C4" s="146"/>
      <c r="D4" s="21"/>
      <c r="E4" s="151" t="s">
        <v>60</v>
      </c>
      <c r="F4" s="151"/>
      <c r="G4" s="151"/>
      <c r="H4" s="151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7" t="s">
        <v>56</v>
      </c>
      <c r="B5" s="147"/>
      <c r="C5" s="147"/>
      <c r="D5" s="151" t="str">
        <f>'G-1'!D5:H5</f>
        <v>CALLE 85 X CARRERA 65</v>
      </c>
      <c r="E5" s="151"/>
      <c r="F5" s="151"/>
      <c r="G5" s="151"/>
      <c r="H5" s="151"/>
      <c r="I5" s="147" t="s">
        <v>53</v>
      </c>
      <c r="J5" s="147"/>
      <c r="K5" s="147"/>
      <c r="L5" s="152">
        <f>'G-1'!L5:N5</f>
        <v>0</v>
      </c>
      <c r="M5" s="152"/>
      <c r="N5" s="152"/>
      <c r="O5" s="8"/>
      <c r="P5" s="147" t="s">
        <v>57</v>
      </c>
      <c r="Q5" s="147"/>
      <c r="R5" s="147"/>
      <c r="S5" s="150" t="s">
        <v>61</v>
      </c>
      <c r="T5" s="150"/>
      <c r="U5" s="150"/>
    </row>
    <row r="6" spans="1:21" ht="12.75" customHeight="1" x14ac:dyDescent="0.2">
      <c r="A6" s="147"/>
      <c r="B6" s="147"/>
      <c r="C6" s="147"/>
      <c r="D6" s="169"/>
      <c r="E6" s="169"/>
      <c r="F6" s="169"/>
      <c r="G6" s="169"/>
      <c r="H6" s="169"/>
      <c r="I6" s="170"/>
      <c r="J6" s="170"/>
      <c r="K6" s="170"/>
      <c r="L6" s="171"/>
      <c r="M6" s="171"/>
      <c r="N6" s="171"/>
      <c r="O6" s="35"/>
      <c r="P6" s="147" t="s">
        <v>58</v>
      </c>
      <c r="Q6" s="147"/>
      <c r="R6" s="147"/>
      <c r="S6" s="161">
        <f>'G-1'!S6:U6</f>
        <v>42594</v>
      </c>
      <c r="T6" s="161"/>
      <c r="U6" s="161"/>
    </row>
    <row r="7" spans="1:21" ht="11.25" customHeight="1" x14ac:dyDescent="0.2">
      <c r="A7" s="9"/>
      <c r="B7" s="7"/>
      <c r="C7" s="7"/>
      <c r="D7" s="7"/>
      <c r="E7" s="160"/>
      <c r="F7" s="160"/>
      <c r="G7" s="160"/>
      <c r="H7" s="160"/>
      <c r="I7" s="160"/>
      <c r="J7" s="160"/>
      <c r="K7" s="160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4" t="s">
        <v>36</v>
      </c>
      <c r="B8" s="157" t="s">
        <v>34</v>
      </c>
      <c r="C8" s="158"/>
      <c r="D8" s="158"/>
      <c r="E8" s="159"/>
      <c r="F8" s="154" t="s">
        <v>35</v>
      </c>
      <c r="G8" s="154" t="s">
        <v>37</v>
      </c>
      <c r="H8" s="154" t="s">
        <v>36</v>
      </c>
      <c r="I8" s="157" t="s">
        <v>34</v>
      </c>
      <c r="J8" s="158"/>
      <c r="K8" s="158"/>
      <c r="L8" s="159"/>
      <c r="M8" s="154" t="s">
        <v>35</v>
      </c>
      <c r="N8" s="154" t="s">
        <v>37</v>
      </c>
      <c r="O8" s="154" t="s">
        <v>36</v>
      </c>
      <c r="P8" s="157" t="s">
        <v>34</v>
      </c>
      <c r="Q8" s="158"/>
      <c r="R8" s="158"/>
      <c r="S8" s="159"/>
      <c r="T8" s="154" t="s">
        <v>35</v>
      </c>
      <c r="U8" s="154" t="s">
        <v>37</v>
      </c>
    </row>
    <row r="9" spans="1:21" ht="12" customHeight="1" x14ac:dyDescent="0.2">
      <c r="A9" s="167"/>
      <c r="B9" s="11" t="s">
        <v>52</v>
      </c>
      <c r="C9" s="11" t="s">
        <v>0</v>
      </c>
      <c r="D9" s="11" t="s">
        <v>2</v>
      </c>
      <c r="E9" s="12" t="s">
        <v>3</v>
      </c>
      <c r="F9" s="167"/>
      <c r="G9" s="167"/>
      <c r="H9" s="167"/>
      <c r="I9" s="13" t="s">
        <v>52</v>
      </c>
      <c r="J9" s="13" t="s">
        <v>0</v>
      </c>
      <c r="K9" s="11" t="s">
        <v>2</v>
      </c>
      <c r="L9" s="12" t="s">
        <v>3</v>
      </c>
      <c r="M9" s="167"/>
      <c r="N9" s="167"/>
      <c r="O9" s="167"/>
      <c r="P9" s="13" t="s">
        <v>52</v>
      </c>
      <c r="Q9" s="13" t="s">
        <v>0</v>
      </c>
      <c r="R9" s="11" t="s">
        <v>2</v>
      </c>
      <c r="S9" s="12" t="s">
        <v>3</v>
      </c>
      <c r="T9" s="167"/>
      <c r="U9" s="168"/>
    </row>
    <row r="10" spans="1:21" ht="24" customHeight="1" x14ac:dyDescent="0.2">
      <c r="A10" s="14" t="s">
        <v>114</v>
      </c>
      <c r="B10" s="38">
        <f>'G-1'!B10+'G-2'!B10+'G-3'!B10+'G-4'!B10</f>
        <v>19</v>
      </c>
      <c r="C10" s="38">
        <f>'G-1'!C10+'G-2'!C10+'G-3'!C10+'G-4'!C10</f>
        <v>180</v>
      </c>
      <c r="D10" s="38">
        <f>'G-1'!D10+'G-2'!D10+'G-3'!D10+'G-4'!D10</f>
        <v>10</v>
      </c>
      <c r="E10" s="38">
        <f>'G-1'!E10+'G-2'!E10+'G-3'!E10+'G-4'!E10</f>
        <v>5</v>
      </c>
      <c r="F10" s="5">
        <f t="shared" ref="F10:F21" si="0">B10*0.5+C10*1+D10*2+E10*2.5</f>
        <v>222</v>
      </c>
      <c r="G10" s="2"/>
      <c r="H10" s="15" t="s">
        <v>27</v>
      </c>
      <c r="I10" s="38">
        <f>'G-1'!I10+'G-2'!I10+'G-3'!I10+'G-4'!I10</f>
        <v>38</v>
      </c>
      <c r="J10" s="38">
        <f>'G-1'!J10+'G-2'!J10+'G-3'!J10+'G-4'!J10</f>
        <v>223</v>
      </c>
      <c r="K10" s="38">
        <f>'G-1'!K10+'G-2'!K10+'G-3'!K10+'G-4'!K10</f>
        <v>20</v>
      </c>
      <c r="L10" s="38">
        <f>'G-1'!L10+'G-2'!L10+'G-3'!L10+'G-4'!L10</f>
        <v>6</v>
      </c>
      <c r="M10" s="5">
        <f t="shared" ref="M10:M21" si="1">I10*0.5+J10*1+K10*2+L10*2.5</f>
        <v>297</v>
      </c>
      <c r="N10" s="6"/>
      <c r="O10" s="110" t="s">
        <v>122</v>
      </c>
      <c r="P10" s="38">
        <f>'G-1'!P10+'G-2'!P10+'G-3'!P10+'G-4'!P10</f>
        <v>50</v>
      </c>
      <c r="Q10" s="38">
        <f>'G-1'!Q10+'G-2'!Q10+'G-3'!Q10+'G-4'!Q10</f>
        <v>244</v>
      </c>
      <c r="R10" s="38">
        <f>'G-1'!R10+'G-2'!R10+'G-3'!R10+'G-4'!R10</f>
        <v>24</v>
      </c>
      <c r="S10" s="38">
        <f>'G-1'!S10+'G-2'!S10+'G-3'!S10+'G-4'!S10</f>
        <v>8</v>
      </c>
      <c r="T10" s="5">
        <f t="shared" ref="T10:T25" si="2">P10*0.5+Q10*1+R10*2+S10*2.5</f>
        <v>337</v>
      </c>
      <c r="U10" s="2"/>
    </row>
    <row r="11" spans="1:21" ht="24" customHeight="1" x14ac:dyDescent="0.2">
      <c r="A11" s="14" t="s">
        <v>115</v>
      </c>
      <c r="B11" s="38">
        <f>'G-1'!B11+'G-2'!B11+'G-3'!B11+'G-4'!B11</f>
        <v>29</v>
      </c>
      <c r="C11" s="38">
        <f>'G-1'!C11+'G-2'!C11+'G-3'!C11+'G-4'!C11</f>
        <v>237</v>
      </c>
      <c r="D11" s="38">
        <f>'G-1'!D11+'G-2'!D11+'G-3'!D11+'G-4'!D11</f>
        <v>15</v>
      </c>
      <c r="E11" s="38">
        <f>'G-1'!E11+'G-2'!E11+'G-3'!E11+'G-4'!E11</f>
        <v>3</v>
      </c>
      <c r="F11" s="5">
        <f t="shared" si="0"/>
        <v>289</v>
      </c>
      <c r="G11" s="2"/>
      <c r="H11" s="15" t="s">
        <v>28</v>
      </c>
      <c r="I11" s="38">
        <f>'G-1'!I11+'G-2'!I11+'G-3'!I11+'G-4'!I11</f>
        <v>35</v>
      </c>
      <c r="J11" s="38">
        <f>'G-1'!J11+'G-2'!J11+'G-3'!J11+'G-4'!J11</f>
        <v>201</v>
      </c>
      <c r="K11" s="38">
        <f>'G-1'!K11+'G-2'!K11+'G-3'!K11+'G-4'!K11</f>
        <v>17</v>
      </c>
      <c r="L11" s="38">
        <f>'G-1'!L11+'G-2'!L11+'G-3'!L11+'G-4'!L11</f>
        <v>8</v>
      </c>
      <c r="M11" s="5">
        <f t="shared" si="1"/>
        <v>272.5</v>
      </c>
      <c r="N11" s="6"/>
      <c r="O11" s="14" t="s">
        <v>123</v>
      </c>
      <c r="P11" s="38">
        <f>'G-1'!P11+'G-2'!P11+'G-3'!P11+'G-4'!P11</f>
        <v>50</v>
      </c>
      <c r="Q11" s="38">
        <f>'G-1'!Q11+'G-2'!Q11+'G-3'!Q11+'G-4'!Q11</f>
        <v>269</v>
      </c>
      <c r="R11" s="38">
        <f>'G-1'!R11+'G-2'!R11+'G-3'!R11+'G-4'!R11</f>
        <v>21</v>
      </c>
      <c r="S11" s="38">
        <f>'G-1'!S11+'G-2'!S11+'G-3'!S11+'G-4'!S11</f>
        <v>10</v>
      </c>
      <c r="T11" s="5">
        <f t="shared" si="2"/>
        <v>361</v>
      </c>
      <c r="U11" s="2"/>
    </row>
    <row r="12" spans="1:21" ht="24" customHeight="1" x14ac:dyDescent="0.2">
      <c r="A12" s="14" t="s">
        <v>116</v>
      </c>
      <c r="B12" s="38">
        <f>'G-1'!B12+'G-2'!B12+'G-3'!B12+'G-4'!B12</f>
        <v>34</v>
      </c>
      <c r="C12" s="38">
        <f>'G-1'!C12+'G-2'!C12+'G-3'!C12+'G-4'!C12</f>
        <v>306</v>
      </c>
      <c r="D12" s="38">
        <f>'G-1'!D12+'G-2'!D12+'G-3'!D12+'G-4'!D12</f>
        <v>20</v>
      </c>
      <c r="E12" s="38">
        <f>'G-1'!E12+'G-2'!E12+'G-3'!E12+'G-4'!E12</f>
        <v>5</v>
      </c>
      <c r="F12" s="5">
        <f t="shared" si="0"/>
        <v>375.5</v>
      </c>
      <c r="G12" s="2"/>
      <c r="H12" s="15" t="s">
        <v>1</v>
      </c>
      <c r="I12" s="38">
        <f>'G-1'!I12+'G-2'!I12+'G-3'!I12+'G-4'!I12</f>
        <v>46</v>
      </c>
      <c r="J12" s="38">
        <f>'G-1'!J12+'G-2'!J12+'G-3'!J12+'G-4'!J12</f>
        <v>211</v>
      </c>
      <c r="K12" s="38">
        <f>'G-1'!K12+'G-2'!K12+'G-3'!K12+'G-4'!K12</f>
        <v>21</v>
      </c>
      <c r="L12" s="38">
        <f>'G-1'!L12+'G-2'!L12+'G-3'!L12+'G-4'!L12</f>
        <v>4</v>
      </c>
      <c r="M12" s="5">
        <f t="shared" si="1"/>
        <v>286</v>
      </c>
      <c r="N12" s="2"/>
      <c r="O12" s="15" t="s">
        <v>43</v>
      </c>
      <c r="P12" s="38">
        <f>'G-1'!P12+'G-2'!P12+'G-3'!P12+'G-4'!P12</f>
        <v>56</v>
      </c>
      <c r="Q12" s="38">
        <f>'G-1'!Q12+'G-2'!Q12+'G-3'!Q12+'G-4'!Q12</f>
        <v>291</v>
      </c>
      <c r="R12" s="38">
        <f>'G-1'!R12+'G-2'!R12+'G-3'!R12+'G-4'!R12</f>
        <v>23</v>
      </c>
      <c r="S12" s="38">
        <f>'G-1'!S12+'G-2'!S12+'G-3'!S12+'G-4'!S12</f>
        <v>9</v>
      </c>
      <c r="T12" s="5">
        <f t="shared" si="2"/>
        <v>387.5</v>
      </c>
      <c r="U12" s="2"/>
    </row>
    <row r="13" spans="1:21" ht="24" customHeight="1" x14ac:dyDescent="0.2">
      <c r="A13" s="14" t="s">
        <v>117</v>
      </c>
      <c r="B13" s="38">
        <f>'G-1'!B13+'G-2'!B13+'G-3'!B13+'G-4'!B13</f>
        <v>37</v>
      </c>
      <c r="C13" s="38">
        <f>'G-1'!C13+'G-2'!C13+'G-3'!C13+'G-4'!C13</f>
        <v>318</v>
      </c>
      <c r="D13" s="38">
        <f>'G-1'!D13+'G-2'!D13+'G-3'!D13+'G-4'!D13</f>
        <v>23</v>
      </c>
      <c r="E13" s="38">
        <f>'G-1'!E13+'G-2'!E13+'G-3'!E13+'G-4'!E13</f>
        <v>3</v>
      </c>
      <c r="F13" s="5">
        <f t="shared" si="0"/>
        <v>390</v>
      </c>
      <c r="G13" s="2">
        <f t="shared" ref="G13:G21" si="3">F10+F11+F12+F13</f>
        <v>1276.5</v>
      </c>
      <c r="H13" s="15" t="s">
        <v>4</v>
      </c>
      <c r="I13" s="38">
        <f>'G-1'!I13+'G-2'!I13+'G-3'!I13+'G-4'!I13</f>
        <v>44</v>
      </c>
      <c r="J13" s="38">
        <f>'G-1'!J13+'G-2'!J13+'G-3'!J13+'G-4'!J13</f>
        <v>277</v>
      </c>
      <c r="K13" s="38">
        <f>'G-1'!K13+'G-2'!K13+'G-3'!K13+'G-4'!K13</f>
        <v>23</v>
      </c>
      <c r="L13" s="38">
        <f>'G-1'!L13+'G-2'!L13+'G-3'!L13+'G-4'!L13</f>
        <v>3</v>
      </c>
      <c r="M13" s="5">
        <f t="shared" si="1"/>
        <v>352.5</v>
      </c>
      <c r="N13" s="2">
        <f t="shared" ref="N13:N21" si="4">M10+M11+M12+M13</f>
        <v>1208</v>
      </c>
      <c r="O13" s="15" t="s">
        <v>44</v>
      </c>
      <c r="P13" s="38">
        <f>'G-1'!P13+'G-2'!P13+'G-3'!P13+'G-4'!P13</f>
        <v>45</v>
      </c>
      <c r="Q13" s="38">
        <f>'G-1'!Q13+'G-2'!Q13+'G-3'!Q13+'G-4'!Q13</f>
        <v>325</v>
      </c>
      <c r="R13" s="38">
        <f>'G-1'!R13+'G-2'!R13+'G-3'!R13+'G-4'!R13</f>
        <v>22</v>
      </c>
      <c r="S13" s="38">
        <f>'G-1'!S13+'G-2'!S13+'G-3'!S13+'G-4'!S13</f>
        <v>2</v>
      </c>
      <c r="T13" s="5">
        <f t="shared" si="2"/>
        <v>396.5</v>
      </c>
      <c r="U13" s="2">
        <f t="shared" ref="U13:U25" si="5">T10+T11+T12+T13</f>
        <v>1482</v>
      </c>
    </row>
    <row r="14" spans="1:21" ht="24" customHeight="1" x14ac:dyDescent="0.2">
      <c r="A14" s="14" t="s">
        <v>11</v>
      </c>
      <c r="B14" s="38">
        <f>'G-1'!B14+'G-2'!B14+'G-3'!B14+'G-4'!B14</f>
        <v>48</v>
      </c>
      <c r="C14" s="38">
        <f>'G-1'!C14+'G-2'!C14+'G-3'!C14+'G-4'!C14</f>
        <v>352</v>
      </c>
      <c r="D14" s="38">
        <f>'G-1'!D14+'G-2'!D14+'G-3'!D14+'G-4'!D14</f>
        <v>29</v>
      </c>
      <c r="E14" s="38">
        <f>'G-1'!E14+'G-2'!E14+'G-3'!E14+'G-4'!E14</f>
        <v>1</v>
      </c>
      <c r="F14" s="5">
        <f t="shared" si="0"/>
        <v>436.5</v>
      </c>
      <c r="G14" s="2">
        <f t="shared" si="3"/>
        <v>1491</v>
      </c>
      <c r="H14" s="15" t="s">
        <v>5</v>
      </c>
      <c r="I14" s="38">
        <f>'G-1'!I14+'G-2'!I14+'G-3'!I14+'G-4'!I14</f>
        <v>48</v>
      </c>
      <c r="J14" s="38">
        <f>'G-1'!J14+'G-2'!J14+'G-3'!J14+'G-4'!J14</f>
        <v>310</v>
      </c>
      <c r="K14" s="38">
        <f>'G-1'!K14+'G-2'!K14+'G-3'!K14+'G-4'!K14</f>
        <v>21</v>
      </c>
      <c r="L14" s="38">
        <f>'G-1'!L14+'G-2'!L14+'G-3'!L14+'G-4'!L14</f>
        <v>9</v>
      </c>
      <c r="M14" s="5">
        <f t="shared" si="1"/>
        <v>398.5</v>
      </c>
      <c r="N14" s="2">
        <f t="shared" si="4"/>
        <v>1309.5</v>
      </c>
      <c r="O14" s="15" t="s">
        <v>32</v>
      </c>
      <c r="P14" s="38">
        <f>'G-1'!P14+'G-2'!P14+'G-3'!P14+'G-4'!P14</f>
        <v>61</v>
      </c>
      <c r="Q14" s="38">
        <f>'G-1'!Q14+'G-2'!Q14+'G-3'!Q14+'G-4'!Q14</f>
        <v>368</v>
      </c>
      <c r="R14" s="38">
        <f>'G-1'!R14+'G-2'!R14+'G-3'!R14+'G-4'!R14</f>
        <v>24</v>
      </c>
      <c r="S14" s="38">
        <f>'G-1'!S14+'G-2'!S14+'G-3'!S14+'G-4'!S14</f>
        <v>5</v>
      </c>
      <c r="T14" s="5">
        <f t="shared" si="2"/>
        <v>459</v>
      </c>
      <c r="U14" s="2">
        <f t="shared" si="5"/>
        <v>1604</v>
      </c>
    </row>
    <row r="15" spans="1:21" ht="24" customHeight="1" x14ac:dyDescent="0.2">
      <c r="A15" s="14" t="s">
        <v>14</v>
      </c>
      <c r="B15" s="38">
        <f>'G-1'!B15+'G-2'!B15+'G-3'!B15+'G-4'!B15</f>
        <v>57</v>
      </c>
      <c r="C15" s="38">
        <f>'G-1'!C15+'G-2'!C15+'G-3'!C15+'G-4'!C15</f>
        <v>352</v>
      </c>
      <c r="D15" s="38">
        <f>'G-1'!D15+'G-2'!D15+'G-3'!D15+'G-4'!D15</f>
        <v>30</v>
      </c>
      <c r="E15" s="38">
        <f>'G-1'!E15+'G-2'!E15+'G-3'!E15+'G-4'!E15</f>
        <v>3</v>
      </c>
      <c r="F15" s="5">
        <f t="shared" si="0"/>
        <v>448</v>
      </c>
      <c r="G15" s="2">
        <f t="shared" si="3"/>
        <v>1650</v>
      </c>
      <c r="H15" s="15" t="s">
        <v>6</v>
      </c>
      <c r="I15" s="38">
        <f>'G-1'!I15+'G-2'!I15+'G-3'!I15+'G-4'!I15</f>
        <v>63</v>
      </c>
      <c r="J15" s="38">
        <f>'G-1'!J15+'G-2'!J15+'G-3'!J15+'G-4'!J15</f>
        <v>364</v>
      </c>
      <c r="K15" s="38">
        <f>'G-1'!K15+'G-2'!K15+'G-3'!K15+'G-4'!K15</f>
        <v>19</v>
      </c>
      <c r="L15" s="38">
        <f>'G-1'!L15+'G-2'!L15+'G-3'!L15+'G-4'!L15</f>
        <v>3</v>
      </c>
      <c r="M15" s="5">
        <f t="shared" si="1"/>
        <v>441</v>
      </c>
      <c r="N15" s="2">
        <f t="shared" si="4"/>
        <v>1478</v>
      </c>
      <c r="O15" s="15" t="s">
        <v>33</v>
      </c>
      <c r="P15" s="38">
        <f>'G-1'!P15+'G-2'!P15+'G-3'!P15+'G-4'!P15</f>
        <v>68</v>
      </c>
      <c r="Q15" s="38">
        <f>'G-1'!Q15+'G-2'!Q15+'G-3'!Q15+'G-4'!Q15</f>
        <v>350</v>
      </c>
      <c r="R15" s="38">
        <f>'G-1'!R15+'G-2'!R15+'G-3'!R15+'G-4'!R15</f>
        <v>27</v>
      </c>
      <c r="S15" s="38">
        <f>'G-1'!S15+'G-2'!S15+'G-3'!S15+'G-4'!S15</f>
        <v>3</v>
      </c>
      <c r="T15" s="5">
        <f t="shared" si="2"/>
        <v>445.5</v>
      </c>
      <c r="U15" s="2">
        <f t="shared" si="5"/>
        <v>1688.5</v>
      </c>
    </row>
    <row r="16" spans="1:21" ht="24" customHeight="1" x14ac:dyDescent="0.2">
      <c r="A16" s="14" t="s">
        <v>17</v>
      </c>
      <c r="B16" s="38">
        <f>'G-1'!B16+'G-2'!B16+'G-3'!B16+'G-4'!B16</f>
        <v>55</v>
      </c>
      <c r="C16" s="38">
        <f>'G-1'!C16+'G-2'!C16+'G-3'!C16+'G-4'!C16</f>
        <v>353</v>
      </c>
      <c r="D16" s="38">
        <f>'G-1'!D16+'G-2'!D16+'G-3'!D16+'G-4'!D16</f>
        <v>27</v>
      </c>
      <c r="E16" s="38">
        <f>'G-1'!E16+'G-2'!E16+'G-3'!E16+'G-4'!E16</f>
        <v>3</v>
      </c>
      <c r="F16" s="5">
        <f t="shared" si="0"/>
        <v>442</v>
      </c>
      <c r="G16" s="2">
        <f t="shared" si="3"/>
        <v>1716.5</v>
      </c>
      <c r="H16" s="15" t="s">
        <v>7</v>
      </c>
      <c r="I16" s="38">
        <f>'G-1'!I16+'G-2'!I16+'G-3'!I16+'G-4'!I16</f>
        <v>45</v>
      </c>
      <c r="J16" s="38">
        <f>'G-1'!J16+'G-2'!J16+'G-3'!J16+'G-4'!J16</f>
        <v>372</v>
      </c>
      <c r="K16" s="38">
        <f>'G-1'!K16+'G-2'!K16+'G-3'!K16+'G-4'!K16</f>
        <v>28</v>
      </c>
      <c r="L16" s="38">
        <f>'G-1'!L16+'G-2'!L16+'G-3'!L16+'G-4'!L16</f>
        <v>6</v>
      </c>
      <c r="M16" s="5">
        <f t="shared" si="1"/>
        <v>465.5</v>
      </c>
      <c r="N16" s="2">
        <f t="shared" si="4"/>
        <v>1657.5</v>
      </c>
      <c r="O16" s="15" t="s">
        <v>29</v>
      </c>
      <c r="P16" s="38">
        <f>'G-1'!P16+'G-2'!P16+'G-3'!P16+'G-4'!P16</f>
        <v>56</v>
      </c>
      <c r="Q16" s="38">
        <f>'G-1'!Q16+'G-2'!Q16+'G-3'!Q16+'G-4'!Q16</f>
        <v>317</v>
      </c>
      <c r="R16" s="38">
        <f>'G-1'!R16+'G-2'!R16+'G-3'!R16+'G-4'!R16</f>
        <v>26</v>
      </c>
      <c r="S16" s="38">
        <f>'G-1'!S16+'G-2'!S16+'G-3'!S16+'G-4'!S16</f>
        <v>2</v>
      </c>
      <c r="T16" s="5">
        <f t="shared" si="2"/>
        <v>402</v>
      </c>
      <c r="U16" s="2">
        <f t="shared" si="5"/>
        <v>1703</v>
      </c>
    </row>
    <row r="17" spans="1:21" ht="24" customHeight="1" x14ac:dyDescent="0.2">
      <c r="A17" s="14" t="s">
        <v>19</v>
      </c>
      <c r="B17" s="38">
        <f>'G-1'!B17+'G-2'!B17+'G-3'!B17+'G-4'!B17</f>
        <v>46</v>
      </c>
      <c r="C17" s="38">
        <f>'G-1'!C17+'G-2'!C17+'G-3'!C17+'G-4'!C17</f>
        <v>373</v>
      </c>
      <c r="D17" s="38">
        <f>'G-1'!D17+'G-2'!D17+'G-3'!D17+'G-4'!D17</f>
        <v>34</v>
      </c>
      <c r="E17" s="38">
        <f>'G-1'!E17+'G-2'!E17+'G-3'!E17+'G-4'!E17</f>
        <v>7</v>
      </c>
      <c r="F17" s="5">
        <f t="shared" si="0"/>
        <v>481.5</v>
      </c>
      <c r="G17" s="2">
        <f t="shared" si="3"/>
        <v>1808</v>
      </c>
      <c r="H17" s="15" t="s">
        <v>9</v>
      </c>
      <c r="I17" s="38">
        <f>'G-1'!I17+'G-2'!I17+'G-3'!I17+'G-4'!I17</f>
        <v>43</v>
      </c>
      <c r="J17" s="38">
        <f>'G-1'!J17+'G-2'!J17+'G-3'!J17+'G-4'!J17</f>
        <v>318</v>
      </c>
      <c r="K17" s="38">
        <f>'G-1'!K17+'G-2'!K17+'G-3'!K17+'G-4'!K17</f>
        <v>26</v>
      </c>
      <c r="L17" s="38">
        <f>'G-1'!L17+'G-2'!L17+'G-3'!L17+'G-4'!L17</f>
        <v>5</v>
      </c>
      <c r="M17" s="5">
        <f t="shared" si="1"/>
        <v>404</v>
      </c>
      <c r="N17" s="2">
        <f t="shared" si="4"/>
        <v>1709</v>
      </c>
      <c r="O17" s="14" t="s">
        <v>30</v>
      </c>
      <c r="P17" s="38">
        <f>'G-1'!P17+'G-2'!P17+'G-3'!P17+'G-4'!P17</f>
        <v>59</v>
      </c>
      <c r="Q17" s="38">
        <f>'G-1'!Q17+'G-2'!Q17+'G-3'!Q17+'G-4'!Q17</f>
        <v>379</v>
      </c>
      <c r="R17" s="38">
        <f>'G-1'!R17+'G-2'!R17+'G-3'!R17+'G-4'!R17</f>
        <v>65</v>
      </c>
      <c r="S17" s="38">
        <f>'G-1'!S17+'G-2'!S17+'G-3'!S17+'G-4'!S17</f>
        <v>3</v>
      </c>
      <c r="T17" s="5">
        <f t="shared" si="2"/>
        <v>546</v>
      </c>
      <c r="U17" s="2">
        <f t="shared" si="5"/>
        <v>1852.5</v>
      </c>
    </row>
    <row r="18" spans="1:21" ht="24" customHeight="1" x14ac:dyDescent="0.2">
      <c r="A18" s="14" t="s">
        <v>21</v>
      </c>
      <c r="B18" s="38">
        <f>'G-1'!B18+'G-2'!B18+'G-3'!B18+'G-4'!B18</f>
        <v>60</v>
      </c>
      <c r="C18" s="38">
        <f>'G-1'!C18+'G-2'!C18+'G-3'!C18+'G-4'!C18</f>
        <v>351</v>
      </c>
      <c r="D18" s="38">
        <f>'G-1'!D18+'G-2'!D18+'G-3'!D18+'G-4'!D18</f>
        <v>23</v>
      </c>
      <c r="E18" s="38">
        <f>'G-1'!E18+'G-2'!E18+'G-3'!E18+'G-4'!E18</f>
        <v>4</v>
      </c>
      <c r="F18" s="5">
        <f t="shared" si="0"/>
        <v>437</v>
      </c>
      <c r="G18" s="2">
        <f t="shared" si="3"/>
        <v>1808.5</v>
      </c>
      <c r="H18" s="15" t="s">
        <v>12</v>
      </c>
      <c r="I18" s="38">
        <f>'G-1'!I18+'G-2'!I18+'G-3'!I18+'G-4'!I18</f>
        <v>46</v>
      </c>
      <c r="J18" s="38">
        <f>'G-1'!J18+'G-2'!J18+'G-3'!J18+'G-4'!J18</f>
        <v>315</v>
      </c>
      <c r="K18" s="38">
        <f>'G-1'!K18+'G-2'!K18+'G-3'!K18+'G-4'!K18</f>
        <v>21</v>
      </c>
      <c r="L18" s="38">
        <f>'G-1'!L18+'G-2'!L18+'G-3'!L18+'G-4'!L18</f>
        <v>4</v>
      </c>
      <c r="M18" s="5">
        <f t="shared" si="1"/>
        <v>390</v>
      </c>
      <c r="N18" s="2">
        <f t="shared" si="4"/>
        <v>1700.5</v>
      </c>
      <c r="O18" s="15" t="s">
        <v>8</v>
      </c>
      <c r="P18" s="38">
        <f>'G-1'!P18+'G-2'!P18+'G-3'!P18+'G-4'!P18</f>
        <v>76</v>
      </c>
      <c r="Q18" s="38">
        <f>'G-1'!Q18+'G-2'!Q18+'G-3'!Q18+'G-4'!Q18</f>
        <v>420</v>
      </c>
      <c r="R18" s="38">
        <f>'G-1'!R18+'G-2'!R18+'G-3'!R18+'G-4'!R18</f>
        <v>28</v>
      </c>
      <c r="S18" s="38">
        <f>'G-1'!S18+'G-2'!S18+'G-3'!S18+'G-4'!S18</f>
        <v>3</v>
      </c>
      <c r="T18" s="5">
        <f t="shared" si="2"/>
        <v>521.5</v>
      </c>
      <c r="U18" s="2">
        <f t="shared" si="5"/>
        <v>1915</v>
      </c>
    </row>
    <row r="19" spans="1:21" ht="24" customHeight="1" x14ac:dyDescent="0.2">
      <c r="A19" s="14" t="s">
        <v>23</v>
      </c>
      <c r="B19" s="38">
        <f>'G-1'!B19+'G-2'!B19+'G-3'!B19+'G-4'!B19</f>
        <v>48</v>
      </c>
      <c r="C19" s="38">
        <f>'G-1'!C19+'G-2'!C19+'G-3'!C19+'G-4'!C19</f>
        <v>316</v>
      </c>
      <c r="D19" s="38">
        <f>'G-1'!D19+'G-2'!D19+'G-3'!D19+'G-4'!D19</f>
        <v>26</v>
      </c>
      <c r="E19" s="38">
        <f>'G-1'!E19+'G-2'!E19+'G-3'!E19+'G-4'!E19</f>
        <v>2</v>
      </c>
      <c r="F19" s="5">
        <f t="shared" si="0"/>
        <v>397</v>
      </c>
      <c r="G19" s="2">
        <f t="shared" si="3"/>
        <v>1757.5</v>
      </c>
      <c r="H19" s="15" t="s">
        <v>15</v>
      </c>
      <c r="I19" s="38">
        <f>'G-1'!I19+'G-2'!I19+'G-3'!I19+'G-4'!I19</f>
        <v>39</v>
      </c>
      <c r="J19" s="38">
        <f>'G-1'!J19+'G-2'!J19+'G-3'!J19+'G-4'!J19</f>
        <v>267</v>
      </c>
      <c r="K19" s="38">
        <f>'G-1'!K19+'G-2'!K19+'G-3'!K19+'G-4'!K19</f>
        <v>21</v>
      </c>
      <c r="L19" s="38">
        <f>'G-1'!L19+'G-2'!L19+'G-3'!L19+'G-4'!L19</f>
        <v>6</v>
      </c>
      <c r="M19" s="5">
        <f t="shared" si="1"/>
        <v>343.5</v>
      </c>
      <c r="N19" s="2">
        <f t="shared" si="4"/>
        <v>1603</v>
      </c>
      <c r="O19" s="15" t="s">
        <v>10</v>
      </c>
      <c r="P19" s="38">
        <f>'G-1'!P19+'G-2'!P19+'G-3'!P19+'G-4'!P19</f>
        <v>72</v>
      </c>
      <c r="Q19" s="38">
        <f>'G-1'!Q19+'G-2'!Q19+'G-3'!Q19+'G-4'!Q19</f>
        <v>385</v>
      </c>
      <c r="R19" s="38">
        <f>'G-1'!R19+'G-2'!R19+'G-3'!R19+'G-4'!R19</f>
        <v>21</v>
      </c>
      <c r="S19" s="38">
        <f>'G-1'!S19+'G-2'!S19+'G-3'!S19+'G-4'!S19</f>
        <v>3</v>
      </c>
      <c r="T19" s="5">
        <f t="shared" si="2"/>
        <v>470.5</v>
      </c>
      <c r="U19" s="2">
        <f t="shared" si="5"/>
        <v>1940</v>
      </c>
    </row>
    <row r="20" spans="1:21" ht="24" customHeight="1" x14ac:dyDescent="0.2">
      <c r="A20" s="14" t="s">
        <v>39</v>
      </c>
      <c r="B20" s="38">
        <f>'G-1'!B20+'G-2'!B20+'G-3'!B20+'G-4'!B20</f>
        <v>43</v>
      </c>
      <c r="C20" s="38">
        <f>'G-1'!C20+'G-2'!C20+'G-3'!C20+'G-4'!C20</f>
        <v>310</v>
      </c>
      <c r="D20" s="38">
        <f>'G-1'!D20+'G-2'!D20+'G-3'!D20+'G-4'!D20</f>
        <v>36</v>
      </c>
      <c r="E20" s="38">
        <f>'G-1'!E20+'G-2'!E20+'G-3'!E20+'G-4'!E20</f>
        <v>4</v>
      </c>
      <c r="F20" s="5">
        <f t="shared" si="0"/>
        <v>413.5</v>
      </c>
      <c r="G20" s="2">
        <f t="shared" si="3"/>
        <v>1729</v>
      </c>
      <c r="H20" s="15" t="s">
        <v>18</v>
      </c>
      <c r="I20" s="38">
        <f>'G-1'!I20+'G-2'!I20+'G-3'!I20+'G-4'!I20</f>
        <v>37</v>
      </c>
      <c r="J20" s="38">
        <f>'G-1'!J20+'G-2'!J20+'G-3'!J20+'G-4'!J20</f>
        <v>320</v>
      </c>
      <c r="K20" s="38">
        <f>'G-1'!K20+'G-2'!K20+'G-3'!K20+'G-4'!K20</f>
        <v>22</v>
      </c>
      <c r="L20" s="38">
        <f>'G-1'!L20+'G-2'!L20+'G-3'!L20+'G-4'!L20</f>
        <v>6</v>
      </c>
      <c r="M20" s="5">
        <f t="shared" si="1"/>
        <v>397.5</v>
      </c>
      <c r="N20" s="2">
        <f t="shared" si="4"/>
        <v>1535</v>
      </c>
      <c r="O20" s="15" t="s">
        <v>13</v>
      </c>
      <c r="P20" s="38">
        <f>'G-1'!P20+'G-2'!P20+'G-3'!P20+'G-4'!P20</f>
        <v>56</v>
      </c>
      <c r="Q20" s="38">
        <f>'G-1'!Q20+'G-2'!Q20+'G-3'!Q20+'G-4'!Q20</f>
        <v>361</v>
      </c>
      <c r="R20" s="38">
        <f>'G-1'!R20+'G-2'!R20+'G-3'!R20+'G-4'!R20</f>
        <v>23</v>
      </c>
      <c r="S20" s="38">
        <f>'G-1'!S20+'G-2'!S20+'G-3'!S20+'G-4'!S20</f>
        <v>4</v>
      </c>
      <c r="T20" s="5">
        <f t="shared" si="2"/>
        <v>445</v>
      </c>
      <c r="U20" s="2">
        <f t="shared" si="5"/>
        <v>1983</v>
      </c>
    </row>
    <row r="21" spans="1:21" ht="24" customHeight="1" thickBot="1" x14ac:dyDescent="0.25">
      <c r="A21" s="132" t="s">
        <v>40</v>
      </c>
      <c r="B21" s="129">
        <f>'G-1'!B21+'G-2'!B21+'G-3'!B21+'G-4'!B21</f>
        <v>38</v>
      </c>
      <c r="C21" s="129">
        <f>'G-1'!C21+'G-2'!C21+'G-3'!C21+'G-4'!C21</f>
        <v>252</v>
      </c>
      <c r="D21" s="129">
        <f>'G-1'!D21+'G-2'!D21+'G-3'!D21+'G-4'!D21</f>
        <v>27</v>
      </c>
      <c r="E21" s="129">
        <f>'G-1'!E21+'G-2'!E21+'G-3'!E21+'G-4'!E21</f>
        <v>6</v>
      </c>
      <c r="F21" s="130">
        <f t="shared" si="0"/>
        <v>340</v>
      </c>
      <c r="G21" s="131">
        <f t="shared" si="3"/>
        <v>1587.5</v>
      </c>
      <c r="H21" s="132" t="s">
        <v>20</v>
      </c>
      <c r="I21" s="129">
        <f>'G-1'!I21+'G-2'!I21+'G-3'!I21+'G-4'!I21</f>
        <v>44</v>
      </c>
      <c r="J21" s="129">
        <f>'G-1'!J21+'G-2'!J21+'G-3'!J21+'G-4'!J21</f>
        <v>316</v>
      </c>
      <c r="K21" s="129">
        <f>'G-1'!K21+'G-2'!K21+'G-3'!K21+'G-4'!K21</f>
        <v>18</v>
      </c>
      <c r="L21" s="129">
        <f>'G-1'!L21+'G-2'!L21+'G-3'!L21+'G-4'!L21</f>
        <v>6</v>
      </c>
      <c r="M21" s="130">
        <f t="shared" si="1"/>
        <v>389</v>
      </c>
      <c r="N21" s="131">
        <f t="shared" si="4"/>
        <v>1520</v>
      </c>
      <c r="O21" s="15" t="s">
        <v>16</v>
      </c>
      <c r="P21" s="38">
        <f>'G-1'!P21+'G-2'!P21+'G-3'!P21+'G-4'!P21</f>
        <v>42</v>
      </c>
      <c r="Q21" s="38">
        <f>'G-1'!Q21+'G-2'!Q21+'G-3'!Q21+'G-4'!Q21</f>
        <v>334</v>
      </c>
      <c r="R21" s="38">
        <f>'G-1'!R21+'G-2'!R21+'G-3'!R21+'G-4'!R21</f>
        <v>19</v>
      </c>
      <c r="S21" s="38">
        <f>'G-1'!S21+'G-2'!S21+'G-3'!S21+'G-4'!S21</f>
        <v>0</v>
      </c>
      <c r="T21" s="5">
        <f t="shared" si="2"/>
        <v>393</v>
      </c>
      <c r="U21" s="2">
        <f t="shared" si="5"/>
        <v>1830</v>
      </c>
    </row>
    <row r="22" spans="1:21" ht="24" customHeight="1" x14ac:dyDescent="0.2">
      <c r="A22" s="15" t="s">
        <v>41</v>
      </c>
      <c r="B22" s="125"/>
      <c r="C22" s="125"/>
      <c r="D22" s="125"/>
      <c r="E22" s="125"/>
      <c r="F22" s="126"/>
      <c r="G22" s="127"/>
      <c r="H22" s="16" t="s">
        <v>22</v>
      </c>
      <c r="I22" s="125"/>
      <c r="J22" s="125"/>
      <c r="K22" s="125"/>
      <c r="L22" s="125"/>
      <c r="M22" s="126"/>
      <c r="N22" s="127"/>
      <c r="O22" s="15" t="s">
        <v>45</v>
      </c>
      <c r="P22" s="38">
        <f>'G-1'!P22+'G-2'!P22+'G-3'!P22+'G-4'!P22</f>
        <v>27</v>
      </c>
      <c r="Q22" s="38">
        <f>'G-1'!Q22+'G-2'!Q22+'G-3'!Q22+'G-4'!Q22</f>
        <v>340</v>
      </c>
      <c r="R22" s="38">
        <f>'G-1'!R22+'G-2'!R22+'G-3'!R22+'G-4'!R22</f>
        <v>20</v>
      </c>
      <c r="S22" s="38">
        <f>'G-1'!S22+'G-2'!S22+'G-3'!S22+'G-4'!S22</f>
        <v>3</v>
      </c>
      <c r="T22" s="5">
        <f t="shared" si="2"/>
        <v>401</v>
      </c>
      <c r="U22" s="2">
        <f t="shared" si="5"/>
        <v>1709.5</v>
      </c>
    </row>
    <row r="23" spans="1:21" ht="24" customHeight="1" x14ac:dyDescent="0.2">
      <c r="A23" s="110" t="s">
        <v>42</v>
      </c>
      <c r="B23" s="38"/>
      <c r="C23" s="38"/>
      <c r="D23" s="38"/>
      <c r="E23" s="38"/>
      <c r="F23" s="5"/>
      <c r="G23" s="2"/>
      <c r="H23" s="15" t="s">
        <v>24</v>
      </c>
      <c r="I23" s="38"/>
      <c r="J23" s="38"/>
      <c r="K23" s="38"/>
      <c r="L23" s="38"/>
      <c r="M23" s="5"/>
      <c r="N23" s="2"/>
      <c r="O23" s="110" t="s">
        <v>46</v>
      </c>
      <c r="P23" s="38">
        <f>'G-1'!P23+'G-2'!P23+'G-3'!P23+'G-4'!P23</f>
        <v>26</v>
      </c>
      <c r="Q23" s="38">
        <f>'G-1'!Q23+'G-2'!Q23+'G-3'!Q23+'G-4'!Q23</f>
        <v>319</v>
      </c>
      <c r="R23" s="38">
        <f>'G-1'!R23+'G-2'!R23+'G-3'!R23+'G-4'!R23</f>
        <v>18</v>
      </c>
      <c r="S23" s="38">
        <f>'G-1'!S23+'G-2'!S23+'G-3'!S23+'G-4'!S23</f>
        <v>3</v>
      </c>
      <c r="T23" s="5">
        <f t="shared" si="2"/>
        <v>375.5</v>
      </c>
      <c r="U23" s="2">
        <f t="shared" si="5"/>
        <v>1614.5</v>
      </c>
    </row>
    <row r="24" spans="1:21" ht="24" customHeight="1" x14ac:dyDescent="0.2">
      <c r="A24" s="14" t="s">
        <v>118</v>
      </c>
      <c r="B24" s="38"/>
      <c r="C24" s="38"/>
      <c r="D24" s="38"/>
      <c r="E24" s="38"/>
      <c r="F24" s="5"/>
      <c r="G24" s="2"/>
      <c r="H24" s="16" t="s">
        <v>25</v>
      </c>
      <c r="I24" s="38"/>
      <c r="J24" s="38"/>
      <c r="K24" s="38"/>
      <c r="L24" s="38"/>
      <c r="M24" s="5"/>
      <c r="N24" s="2"/>
      <c r="O24" s="14" t="s">
        <v>124</v>
      </c>
      <c r="P24" s="38">
        <f>'G-1'!P24+'G-2'!P24+'G-3'!P24+'G-4'!P24</f>
        <v>22</v>
      </c>
      <c r="Q24" s="38">
        <f>'G-1'!Q24+'G-2'!Q24+'G-3'!Q24+'G-4'!Q24</f>
        <v>302</v>
      </c>
      <c r="R24" s="38">
        <f>'G-1'!R24+'G-2'!R24+'G-3'!R24+'G-4'!R24</f>
        <v>16</v>
      </c>
      <c r="S24" s="38">
        <f>'G-1'!S24+'G-2'!S24+'G-3'!S24+'G-4'!S24</f>
        <v>0</v>
      </c>
      <c r="T24" s="5">
        <f t="shared" si="2"/>
        <v>345</v>
      </c>
      <c r="U24" s="2">
        <f t="shared" si="5"/>
        <v>1514.5</v>
      </c>
    </row>
    <row r="25" spans="1:21" ht="24" customHeight="1" thickBot="1" x14ac:dyDescent="0.25">
      <c r="A25" s="14" t="s">
        <v>119</v>
      </c>
      <c r="B25" s="38"/>
      <c r="C25" s="38"/>
      <c r="D25" s="38"/>
      <c r="E25" s="38"/>
      <c r="F25" s="5"/>
      <c r="G25" s="2"/>
      <c r="H25" s="14" t="s">
        <v>26</v>
      </c>
      <c r="I25" s="38"/>
      <c r="J25" s="38"/>
      <c r="K25" s="38"/>
      <c r="L25" s="38"/>
      <c r="M25" s="5"/>
      <c r="N25" s="2"/>
      <c r="O25" s="132" t="s">
        <v>125</v>
      </c>
      <c r="P25" s="129">
        <f>'G-1'!P25+'G-2'!P25+'G-3'!P25+'G-4'!P25</f>
        <v>24</v>
      </c>
      <c r="Q25" s="129">
        <f>'G-1'!Q25+'G-2'!Q25+'G-3'!Q25+'G-4'!Q25</f>
        <v>276</v>
      </c>
      <c r="R25" s="129">
        <f>'G-1'!R25+'G-2'!R25+'G-3'!R25+'G-4'!R25</f>
        <v>13</v>
      </c>
      <c r="S25" s="129">
        <f>'G-1'!S25+'G-2'!S25+'G-3'!S25+'G-4'!S25</f>
        <v>0</v>
      </c>
      <c r="T25" s="130">
        <f t="shared" si="2"/>
        <v>314</v>
      </c>
      <c r="U25" s="131">
        <f t="shared" si="5"/>
        <v>1435.5</v>
      </c>
    </row>
    <row r="26" spans="1:21" ht="15" customHeight="1" x14ac:dyDescent="0.2">
      <c r="A26" s="162" t="s">
        <v>47</v>
      </c>
      <c r="B26" s="163"/>
      <c r="C26" s="164" t="s">
        <v>50</v>
      </c>
      <c r="D26" s="165"/>
      <c r="E26" s="165"/>
      <c r="F26" s="166"/>
      <c r="G26" s="42">
        <f>MAX(G13:G25)</f>
        <v>1808.5</v>
      </c>
      <c r="H26" s="141" t="s">
        <v>48</v>
      </c>
      <c r="I26" s="142"/>
      <c r="J26" s="138" t="s">
        <v>50</v>
      </c>
      <c r="K26" s="139"/>
      <c r="L26" s="139"/>
      <c r="M26" s="140"/>
      <c r="N26" s="43">
        <f>MAX(N13:N25)</f>
        <v>1709</v>
      </c>
      <c r="O26" s="141" t="s">
        <v>49</v>
      </c>
      <c r="P26" s="142"/>
      <c r="Q26" s="138" t="s">
        <v>50</v>
      </c>
      <c r="R26" s="139"/>
      <c r="S26" s="139"/>
      <c r="T26" s="140"/>
      <c r="U26" s="43">
        <f>MAX(U13:U25)</f>
        <v>1983</v>
      </c>
    </row>
    <row r="27" spans="1:21" ht="15" customHeight="1" x14ac:dyDescent="0.2">
      <c r="A27" s="143"/>
      <c r="B27" s="144"/>
      <c r="C27" s="41" t="s">
        <v>62</v>
      </c>
      <c r="D27" s="44"/>
      <c r="E27" s="44"/>
      <c r="F27" s="45" t="s">
        <v>140</v>
      </c>
      <c r="G27" s="46"/>
      <c r="H27" s="143"/>
      <c r="I27" s="144"/>
      <c r="J27" s="41" t="s">
        <v>62</v>
      </c>
      <c r="K27" s="44"/>
      <c r="L27" s="44"/>
      <c r="M27" s="45" t="s">
        <v>139</v>
      </c>
      <c r="N27" s="46"/>
      <c r="O27" s="143"/>
      <c r="P27" s="144"/>
      <c r="Q27" s="41" t="s">
        <v>62</v>
      </c>
      <c r="R27" s="44"/>
      <c r="S27" s="44"/>
      <c r="T27" s="45" t="s">
        <v>150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45" t="s">
        <v>51</v>
      </c>
      <c r="B29" s="145"/>
      <c r="C29" s="145"/>
      <c r="D29" s="145"/>
      <c r="E29" s="145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6:P27"/>
    <mergeCell ref="Q26:T26"/>
    <mergeCell ref="M8:M9"/>
    <mergeCell ref="N8:N9"/>
    <mergeCell ref="O8:O9"/>
    <mergeCell ref="P8:S8"/>
    <mergeCell ref="T8:T9"/>
    <mergeCell ref="A29:E29"/>
    <mergeCell ref="A26:B27"/>
    <mergeCell ref="C26:F26"/>
    <mergeCell ref="H26:I27"/>
    <mergeCell ref="J26:M26"/>
  </mergeCells>
  <printOptions horizontalCentered="1" verticalCentered="1"/>
  <pageMargins left="0.23622047244094491" right="0.23622047244094491" top="0.15748031496062992" bottom="0.19685039370078741" header="0" footer="0.15748031496062992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1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9.85546875" customWidth="1"/>
    <col min="6" max="6" width="9.5703125" customWidth="1"/>
    <col min="7" max="7" width="11.85546875" customWidth="1"/>
    <col min="8" max="8" width="7.140625" customWidth="1"/>
    <col min="9" max="9" width="10" customWidth="1"/>
  </cols>
  <sheetData>
    <row r="1" spans="1:10" ht="24.75" customHeight="1" x14ac:dyDescent="0.2">
      <c r="A1" s="60" t="s">
        <v>31</v>
      </c>
      <c r="B1" s="60"/>
      <c r="C1" s="60"/>
      <c r="D1" s="60"/>
      <c r="E1" s="60"/>
      <c r="F1" s="61"/>
      <c r="G1" s="61"/>
      <c r="H1" s="61"/>
      <c r="I1" s="61"/>
      <c r="J1" s="61"/>
    </row>
    <row r="2" spans="1:10" ht="18.75" x14ac:dyDescent="0.2">
      <c r="A2" s="172" t="s">
        <v>78</v>
      </c>
      <c r="B2" s="172"/>
      <c r="C2" s="172"/>
      <c r="D2" s="172"/>
      <c r="E2" s="172"/>
      <c r="F2" s="172"/>
      <c r="G2" s="172"/>
      <c r="H2" s="172"/>
      <c r="I2" s="172"/>
      <c r="J2" s="172"/>
    </row>
    <row r="3" spans="1:10" ht="15" x14ac:dyDescent="0.2">
      <c r="A3" s="62"/>
      <c r="B3" s="62"/>
      <c r="C3" s="61"/>
      <c r="D3" s="61"/>
      <c r="E3" s="61"/>
      <c r="F3" s="61"/>
      <c r="G3" s="61"/>
      <c r="H3" s="61"/>
      <c r="I3" s="63"/>
      <c r="J3" s="64"/>
    </row>
    <row r="4" spans="1:10" x14ac:dyDescent="0.2">
      <c r="A4" s="173" t="s">
        <v>79</v>
      </c>
      <c r="B4" s="173"/>
      <c r="C4" s="174" t="s">
        <v>60</v>
      </c>
      <c r="D4" s="174"/>
      <c r="E4" s="174"/>
      <c r="F4" s="65"/>
      <c r="G4" s="61"/>
      <c r="H4" s="61"/>
      <c r="I4" s="61"/>
      <c r="J4" s="61"/>
    </row>
    <row r="5" spans="1:10" x14ac:dyDescent="0.2">
      <c r="A5" s="147" t="s">
        <v>56</v>
      </c>
      <c r="B5" s="147"/>
      <c r="C5" s="175" t="str">
        <f>'G-1'!D5</f>
        <v>CALLE 85 X CARRERA 65</v>
      </c>
      <c r="D5" s="175"/>
      <c r="E5" s="175"/>
      <c r="F5" s="66"/>
      <c r="G5" s="67"/>
      <c r="H5" s="58" t="s">
        <v>53</v>
      </c>
      <c r="I5" s="176">
        <f>'G-1'!L5</f>
        <v>0</v>
      </c>
      <c r="J5" s="176"/>
    </row>
    <row r="6" spans="1:10" x14ac:dyDescent="0.2">
      <c r="A6" s="147" t="s">
        <v>80</v>
      </c>
      <c r="B6" s="147"/>
      <c r="C6" s="137" t="s">
        <v>151</v>
      </c>
      <c r="D6" s="137"/>
      <c r="E6" s="137"/>
      <c r="F6" s="66"/>
      <c r="G6" s="67"/>
      <c r="H6" s="58" t="s">
        <v>58</v>
      </c>
      <c r="I6" s="177">
        <f>'G-1'!S6</f>
        <v>42594</v>
      </c>
      <c r="J6" s="177"/>
    </row>
    <row r="7" spans="1:10" x14ac:dyDescent="0.2">
      <c r="A7" s="68"/>
      <c r="B7" s="68"/>
      <c r="C7" s="178"/>
      <c r="D7" s="178"/>
      <c r="E7" s="178"/>
      <c r="F7" s="178"/>
      <c r="G7" s="65"/>
      <c r="H7" s="69"/>
      <c r="I7" s="70"/>
      <c r="J7" s="61"/>
    </row>
    <row r="8" spans="1:10" x14ac:dyDescent="0.2">
      <c r="A8" s="179" t="s">
        <v>81</v>
      </c>
      <c r="B8" s="181" t="s">
        <v>82</v>
      </c>
      <c r="C8" s="179" t="s">
        <v>83</v>
      </c>
      <c r="D8" s="181" t="s">
        <v>84</v>
      </c>
      <c r="E8" s="71" t="s">
        <v>85</v>
      </c>
      <c r="F8" s="72" t="s">
        <v>86</v>
      </c>
      <c r="G8" s="73" t="s">
        <v>87</v>
      </c>
      <c r="H8" s="72" t="s">
        <v>88</v>
      </c>
      <c r="I8" s="183" t="s">
        <v>89</v>
      </c>
      <c r="J8" s="185" t="s">
        <v>90</v>
      </c>
    </row>
    <row r="9" spans="1:10" x14ac:dyDescent="0.2">
      <c r="A9" s="180"/>
      <c r="B9" s="182"/>
      <c r="C9" s="180"/>
      <c r="D9" s="182"/>
      <c r="E9" s="74" t="s">
        <v>52</v>
      </c>
      <c r="F9" s="75" t="s">
        <v>0</v>
      </c>
      <c r="G9" s="76" t="s">
        <v>2</v>
      </c>
      <c r="H9" s="75" t="s">
        <v>3</v>
      </c>
      <c r="I9" s="184"/>
      <c r="J9" s="186"/>
    </row>
    <row r="10" spans="1:10" x14ac:dyDescent="0.2">
      <c r="A10" s="187" t="s">
        <v>91</v>
      </c>
      <c r="B10" s="190">
        <v>1</v>
      </c>
      <c r="C10" s="77"/>
      <c r="D10" s="78" t="s">
        <v>92</v>
      </c>
      <c r="E10" s="40">
        <v>10</v>
      </c>
      <c r="F10" s="40">
        <v>55</v>
      </c>
      <c r="G10" s="40">
        <v>11</v>
      </c>
      <c r="H10" s="40">
        <v>2</v>
      </c>
      <c r="I10" s="40">
        <f>E10*0.5+F10+G10*2+H10*2.5</f>
        <v>87</v>
      </c>
      <c r="J10" s="79">
        <f>IF(I10=0,"0,00",I10/SUM(I10:I12)*100)</f>
        <v>23.835616438356162</v>
      </c>
    </row>
    <row r="11" spans="1:10" x14ac:dyDescent="0.2">
      <c r="A11" s="188"/>
      <c r="B11" s="191"/>
      <c r="C11" s="77" t="s">
        <v>93</v>
      </c>
      <c r="D11" s="80" t="s">
        <v>94</v>
      </c>
      <c r="E11" s="81">
        <v>30</v>
      </c>
      <c r="F11" s="81">
        <v>206</v>
      </c>
      <c r="G11" s="81">
        <v>7</v>
      </c>
      <c r="H11" s="81">
        <v>4</v>
      </c>
      <c r="I11" s="81">
        <f t="shared" ref="I11:I45" si="0">E11*0.5+F11+G11*2+H11*2.5</f>
        <v>245</v>
      </c>
      <c r="J11" s="82">
        <f>IF(I11=0,"0,00",I11/SUM(I10:I12)*100)</f>
        <v>67.123287671232873</v>
      </c>
    </row>
    <row r="12" spans="1:10" x14ac:dyDescent="0.2">
      <c r="A12" s="188"/>
      <c r="B12" s="191"/>
      <c r="C12" s="83" t="s">
        <v>102</v>
      </c>
      <c r="D12" s="84" t="s">
        <v>95</v>
      </c>
      <c r="E12" s="39">
        <v>3</v>
      </c>
      <c r="F12" s="39">
        <v>29</v>
      </c>
      <c r="G12" s="39">
        <v>0</v>
      </c>
      <c r="H12" s="39">
        <v>1</v>
      </c>
      <c r="I12" s="85">
        <f t="shared" si="0"/>
        <v>33</v>
      </c>
      <c r="J12" s="86">
        <f>IF(I12=0,"0,00",I12/SUM(I10:I12)*100)</f>
        <v>9.0410958904109595</v>
      </c>
    </row>
    <row r="13" spans="1:10" x14ac:dyDescent="0.2">
      <c r="A13" s="188"/>
      <c r="B13" s="191"/>
      <c r="C13" s="87"/>
      <c r="D13" s="78" t="s">
        <v>92</v>
      </c>
      <c r="E13" s="40">
        <v>12</v>
      </c>
      <c r="F13" s="40">
        <v>58</v>
      </c>
      <c r="G13" s="40">
        <v>8</v>
      </c>
      <c r="H13" s="40">
        <v>0</v>
      </c>
      <c r="I13" s="40">
        <f t="shared" si="0"/>
        <v>80</v>
      </c>
      <c r="J13" s="79">
        <f>IF(I13=0,"0,00",I13/SUM(I13:I15)*100)</f>
        <v>21.390374331550802</v>
      </c>
    </row>
    <row r="14" spans="1:10" x14ac:dyDescent="0.2">
      <c r="A14" s="188"/>
      <c r="B14" s="191"/>
      <c r="C14" s="77" t="s">
        <v>96</v>
      </c>
      <c r="D14" s="80" t="s">
        <v>94</v>
      </c>
      <c r="E14" s="81">
        <v>17</v>
      </c>
      <c r="F14" s="81">
        <v>234</v>
      </c>
      <c r="G14" s="81">
        <v>5</v>
      </c>
      <c r="H14" s="81">
        <v>5</v>
      </c>
      <c r="I14" s="81">
        <f t="shared" si="0"/>
        <v>265</v>
      </c>
      <c r="J14" s="82">
        <f>IF(I14=0,"0,00",I14/SUM(I13:I15)*100)</f>
        <v>70.855614973262021</v>
      </c>
    </row>
    <row r="15" spans="1:10" x14ac:dyDescent="0.2">
      <c r="A15" s="188"/>
      <c r="B15" s="191"/>
      <c r="C15" s="83" t="s">
        <v>103</v>
      </c>
      <c r="D15" s="84" t="s">
        <v>95</v>
      </c>
      <c r="E15" s="39">
        <v>10</v>
      </c>
      <c r="F15" s="39">
        <v>24</v>
      </c>
      <c r="G15" s="39">
        <v>0</v>
      </c>
      <c r="H15" s="39">
        <v>0</v>
      </c>
      <c r="I15" s="85">
        <f t="shared" si="0"/>
        <v>29</v>
      </c>
      <c r="J15" s="86">
        <f>IF(I15=0,"0,00",I15/SUM(I13:I15)*100)</f>
        <v>7.7540106951871666</v>
      </c>
    </row>
    <row r="16" spans="1:10" x14ac:dyDescent="0.2">
      <c r="A16" s="188"/>
      <c r="B16" s="191"/>
      <c r="C16" s="87"/>
      <c r="D16" s="78" t="s">
        <v>92</v>
      </c>
      <c r="E16" s="40">
        <v>8</v>
      </c>
      <c r="F16" s="40">
        <v>43</v>
      </c>
      <c r="G16" s="40">
        <v>4</v>
      </c>
      <c r="H16" s="40">
        <v>0</v>
      </c>
      <c r="I16" s="40">
        <f t="shared" si="0"/>
        <v>55</v>
      </c>
      <c r="J16" s="79">
        <f>IF(I16=0,"0,00",I16/SUM(I16:I18)*100)</f>
        <v>21.194605009633911</v>
      </c>
    </row>
    <row r="17" spans="1:10" x14ac:dyDescent="0.2">
      <c r="A17" s="188"/>
      <c r="B17" s="191"/>
      <c r="C17" s="77" t="s">
        <v>97</v>
      </c>
      <c r="D17" s="80" t="s">
        <v>94</v>
      </c>
      <c r="E17" s="81">
        <v>4</v>
      </c>
      <c r="F17" s="81">
        <v>158</v>
      </c>
      <c r="G17" s="81">
        <v>1</v>
      </c>
      <c r="H17" s="81">
        <v>0</v>
      </c>
      <c r="I17" s="81">
        <f t="shared" si="0"/>
        <v>162</v>
      </c>
      <c r="J17" s="82">
        <f>IF(I17=0,"0,00",I17/SUM(I16:I18)*100)</f>
        <v>62.427745664739888</v>
      </c>
    </row>
    <row r="18" spans="1:10" x14ac:dyDescent="0.2">
      <c r="A18" s="189"/>
      <c r="B18" s="192"/>
      <c r="C18" s="88" t="s">
        <v>104</v>
      </c>
      <c r="D18" s="84" t="s">
        <v>95</v>
      </c>
      <c r="E18" s="39">
        <v>5</v>
      </c>
      <c r="F18" s="39">
        <v>40</v>
      </c>
      <c r="G18" s="39">
        <v>0</v>
      </c>
      <c r="H18" s="39">
        <v>0</v>
      </c>
      <c r="I18" s="85">
        <f t="shared" si="0"/>
        <v>42.5</v>
      </c>
      <c r="J18" s="86">
        <f>IF(I18=0,"0,00",I18/SUM(I16:I18)*100)</f>
        <v>16.377649325626205</v>
      </c>
    </row>
    <row r="19" spans="1:10" x14ac:dyDescent="0.2">
      <c r="A19" s="187" t="s">
        <v>98</v>
      </c>
      <c r="B19" s="190">
        <v>1</v>
      </c>
      <c r="C19" s="89"/>
      <c r="D19" s="78" t="s">
        <v>92</v>
      </c>
      <c r="E19" s="40">
        <v>0</v>
      </c>
      <c r="F19" s="40">
        <v>1</v>
      </c>
      <c r="G19" s="40">
        <v>0</v>
      </c>
      <c r="H19" s="40">
        <v>0</v>
      </c>
      <c r="I19" s="40">
        <f t="shared" si="0"/>
        <v>1</v>
      </c>
      <c r="J19" s="79">
        <f>IF(I19=0,"0,00",I19/SUM(I19:I21)*100)</f>
        <v>1.8018018018018018</v>
      </c>
    </row>
    <row r="20" spans="1:10" x14ac:dyDescent="0.2">
      <c r="A20" s="188"/>
      <c r="B20" s="191"/>
      <c r="C20" s="77" t="s">
        <v>93</v>
      </c>
      <c r="D20" s="80" t="s">
        <v>94</v>
      </c>
      <c r="E20" s="81">
        <v>3</v>
      </c>
      <c r="F20" s="81">
        <v>20</v>
      </c>
      <c r="G20" s="81">
        <v>9</v>
      </c>
      <c r="H20" s="81">
        <v>0</v>
      </c>
      <c r="I20" s="81">
        <f t="shared" si="0"/>
        <v>39.5</v>
      </c>
      <c r="J20" s="82">
        <f>IF(I20=0,"0,00",I20/SUM(I19:I21)*100)</f>
        <v>71.171171171171167</v>
      </c>
    </row>
    <row r="21" spans="1:10" x14ac:dyDescent="0.2">
      <c r="A21" s="188"/>
      <c r="B21" s="191"/>
      <c r="C21" s="83" t="s">
        <v>105</v>
      </c>
      <c r="D21" s="84" t="s">
        <v>95</v>
      </c>
      <c r="E21" s="39">
        <v>4</v>
      </c>
      <c r="F21" s="39">
        <v>13</v>
      </c>
      <c r="G21" s="39">
        <v>0</v>
      </c>
      <c r="H21" s="39">
        <v>0</v>
      </c>
      <c r="I21" s="85">
        <f t="shared" si="0"/>
        <v>15</v>
      </c>
      <c r="J21" s="86">
        <f>IF(I21=0,"0,00",I21/SUM(I19:I21)*100)</f>
        <v>27.027027027027028</v>
      </c>
    </row>
    <row r="22" spans="1:10" x14ac:dyDescent="0.2">
      <c r="A22" s="188"/>
      <c r="B22" s="191"/>
      <c r="C22" s="87"/>
      <c r="D22" s="78" t="s">
        <v>92</v>
      </c>
      <c r="E22" s="40">
        <v>1</v>
      </c>
      <c r="F22" s="40">
        <v>2</v>
      </c>
      <c r="G22" s="40">
        <v>0</v>
      </c>
      <c r="H22" s="40">
        <v>0</v>
      </c>
      <c r="I22" s="40">
        <f t="shared" si="0"/>
        <v>2.5</v>
      </c>
      <c r="J22" s="79">
        <f>IF(I22=0,"0,00",I22/SUM(I22:I24)*100)</f>
        <v>4.3478260869565215</v>
      </c>
    </row>
    <row r="23" spans="1:10" x14ac:dyDescent="0.2">
      <c r="A23" s="188"/>
      <c r="B23" s="191"/>
      <c r="C23" s="77" t="s">
        <v>96</v>
      </c>
      <c r="D23" s="80" t="s">
        <v>94</v>
      </c>
      <c r="E23" s="81">
        <v>4</v>
      </c>
      <c r="F23" s="81">
        <v>30</v>
      </c>
      <c r="G23" s="81">
        <v>5</v>
      </c>
      <c r="H23" s="81">
        <v>1</v>
      </c>
      <c r="I23" s="81">
        <f t="shared" si="0"/>
        <v>44.5</v>
      </c>
      <c r="J23" s="82">
        <f>IF(I23=0,"0,00",I23/SUM(I22:I24)*100)</f>
        <v>77.391304347826079</v>
      </c>
    </row>
    <row r="24" spans="1:10" x14ac:dyDescent="0.2">
      <c r="A24" s="188"/>
      <c r="B24" s="191"/>
      <c r="C24" s="83" t="s">
        <v>106</v>
      </c>
      <c r="D24" s="84" t="s">
        <v>95</v>
      </c>
      <c r="E24" s="39">
        <v>1</v>
      </c>
      <c r="F24" s="39">
        <v>10</v>
      </c>
      <c r="G24" s="39">
        <v>0</v>
      </c>
      <c r="H24" s="39">
        <v>0</v>
      </c>
      <c r="I24" s="85">
        <f t="shared" si="0"/>
        <v>10.5</v>
      </c>
      <c r="J24" s="86">
        <f>IF(I24=0,"0,00",I24/SUM(I22:I24)*100)</f>
        <v>18.260869565217391</v>
      </c>
    </row>
    <row r="25" spans="1:10" x14ac:dyDescent="0.2">
      <c r="A25" s="188"/>
      <c r="B25" s="191"/>
      <c r="C25" s="87"/>
      <c r="D25" s="78" t="s">
        <v>92</v>
      </c>
      <c r="E25" s="40">
        <v>0</v>
      </c>
      <c r="F25" s="40">
        <v>3</v>
      </c>
      <c r="G25" s="40">
        <v>0</v>
      </c>
      <c r="H25" s="40">
        <v>0</v>
      </c>
      <c r="I25" s="40">
        <f t="shared" si="0"/>
        <v>3</v>
      </c>
      <c r="J25" s="79">
        <f>IF(I25=0,"0,00",I25/SUM(I25:I27)*100)</f>
        <v>5.9405940594059405</v>
      </c>
    </row>
    <row r="26" spans="1:10" x14ac:dyDescent="0.2">
      <c r="A26" s="188"/>
      <c r="B26" s="191"/>
      <c r="C26" s="77" t="s">
        <v>97</v>
      </c>
      <c r="D26" s="80" t="s">
        <v>94</v>
      </c>
      <c r="E26" s="81">
        <v>2</v>
      </c>
      <c r="F26" s="81">
        <v>25</v>
      </c>
      <c r="G26" s="81">
        <v>6</v>
      </c>
      <c r="H26" s="81">
        <v>0</v>
      </c>
      <c r="I26" s="81">
        <f t="shared" si="0"/>
        <v>38</v>
      </c>
      <c r="J26" s="82">
        <f>IF(I26=0,"0,00",I26/SUM(I25:I27)*100)</f>
        <v>75.247524752475243</v>
      </c>
    </row>
    <row r="27" spans="1:10" x14ac:dyDescent="0.2">
      <c r="A27" s="189"/>
      <c r="B27" s="192"/>
      <c r="C27" s="88" t="s">
        <v>107</v>
      </c>
      <c r="D27" s="84" t="s">
        <v>95</v>
      </c>
      <c r="E27" s="39">
        <v>1</v>
      </c>
      <c r="F27" s="39">
        <v>9</v>
      </c>
      <c r="G27" s="39">
        <v>0</v>
      </c>
      <c r="H27" s="39">
        <v>0</v>
      </c>
      <c r="I27" s="85">
        <f t="shared" si="0"/>
        <v>9.5</v>
      </c>
      <c r="J27" s="86">
        <f>IF(I27=0,"0,00",I27/SUM(I25:I27)*100)</f>
        <v>18.811881188118811</v>
      </c>
    </row>
    <row r="28" spans="1:10" x14ac:dyDescent="0.2">
      <c r="A28" s="187" t="s">
        <v>99</v>
      </c>
      <c r="B28" s="190">
        <v>1</v>
      </c>
      <c r="C28" s="89"/>
      <c r="D28" s="78" t="s">
        <v>92</v>
      </c>
      <c r="E28" s="40">
        <v>3</v>
      </c>
      <c r="F28" s="40">
        <v>32</v>
      </c>
      <c r="G28" s="40">
        <v>0</v>
      </c>
      <c r="H28" s="40">
        <v>0</v>
      </c>
      <c r="I28" s="40">
        <f t="shared" si="0"/>
        <v>33.5</v>
      </c>
      <c r="J28" s="79">
        <f>IF(I28=0,"0,00",I28/SUM(I28:I30)*100)</f>
        <v>18.980169971671387</v>
      </c>
    </row>
    <row r="29" spans="1:10" x14ac:dyDescent="0.2">
      <c r="A29" s="188"/>
      <c r="B29" s="191"/>
      <c r="C29" s="77" t="s">
        <v>93</v>
      </c>
      <c r="D29" s="80" t="s">
        <v>94</v>
      </c>
      <c r="E29" s="81">
        <v>9</v>
      </c>
      <c r="F29" s="81">
        <v>91</v>
      </c>
      <c r="G29" s="81">
        <v>5</v>
      </c>
      <c r="H29" s="81">
        <v>2</v>
      </c>
      <c r="I29" s="81">
        <f t="shared" si="0"/>
        <v>110.5</v>
      </c>
      <c r="J29" s="82">
        <f>IF(I29=0,"0,00",I29/SUM(I28:I30)*100)</f>
        <v>62.606232294617556</v>
      </c>
    </row>
    <row r="30" spans="1:10" x14ac:dyDescent="0.2">
      <c r="A30" s="188"/>
      <c r="B30" s="191"/>
      <c r="C30" s="83" t="s">
        <v>108</v>
      </c>
      <c r="D30" s="84" t="s">
        <v>95</v>
      </c>
      <c r="E30" s="39">
        <v>3</v>
      </c>
      <c r="F30" s="39">
        <v>31</v>
      </c>
      <c r="G30" s="39">
        <v>0</v>
      </c>
      <c r="H30" s="39">
        <v>0</v>
      </c>
      <c r="I30" s="85">
        <f t="shared" si="0"/>
        <v>32.5</v>
      </c>
      <c r="J30" s="86">
        <f>IF(I30=0,"0,00",I30/SUM(I28:I30)*100)</f>
        <v>18.413597733711047</v>
      </c>
    </row>
    <row r="31" spans="1:10" x14ac:dyDescent="0.2">
      <c r="A31" s="188"/>
      <c r="B31" s="191"/>
      <c r="C31" s="87"/>
      <c r="D31" s="78" t="s">
        <v>92</v>
      </c>
      <c r="E31" s="40">
        <v>1</v>
      </c>
      <c r="F31" s="40">
        <v>28</v>
      </c>
      <c r="G31" s="40">
        <v>0</v>
      </c>
      <c r="H31" s="40">
        <v>0</v>
      </c>
      <c r="I31" s="40">
        <f t="shared" si="0"/>
        <v>28.5</v>
      </c>
      <c r="J31" s="79">
        <f>IF(I31=0,"0,00",I31/SUM(I31:I33)*100)</f>
        <v>14.357682619647354</v>
      </c>
    </row>
    <row r="32" spans="1:10" x14ac:dyDescent="0.2">
      <c r="A32" s="188"/>
      <c r="B32" s="191"/>
      <c r="C32" s="77" t="s">
        <v>96</v>
      </c>
      <c r="D32" s="80" t="s">
        <v>94</v>
      </c>
      <c r="E32" s="81">
        <v>15</v>
      </c>
      <c r="F32" s="81">
        <v>122</v>
      </c>
      <c r="G32" s="81">
        <v>5</v>
      </c>
      <c r="H32" s="81">
        <v>3</v>
      </c>
      <c r="I32" s="81">
        <f t="shared" si="0"/>
        <v>147</v>
      </c>
      <c r="J32" s="82">
        <f>IF(I32=0,"0,00",I32/SUM(I31:I33)*100)</f>
        <v>74.05541561712846</v>
      </c>
    </row>
    <row r="33" spans="1:10" x14ac:dyDescent="0.2">
      <c r="A33" s="188"/>
      <c r="B33" s="191"/>
      <c r="C33" s="83" t="s">
        <v>109</v>
      </c>
      <c r="D33" s="84" t="s">
        <v>95</v>
      </c>
      <c r="E33" s="39">
        <v>2</v>
      </c>
      <c r="F33" s="39">
        <v>22</v>
      </c>
      <c r="G33" s="39">
        <v>0</v>
      </c>
      <c r="H33" s="39">
        <v>0</v>
      </c>
      <c r="I33" s="85">
        <f t="shared" si="0"/>
        <v>23</v>
      </c>
      <c r="J33" s="86">
        <f>IF(I33=0,"0,00",I33/SUM(I31:I33)*100)</f>
        <v>11.586901763224182</v>
      </c>
    </row>
    <row r="34" spans="1:10" x14ac:dyDescent="0.2">
      <c r="A34" s="188"/>
      <c r="B34" s="191"/>
      <c r="C34" s="87"/>
      <c r="D34" s="78" t="s">
        <v>92</v>
      </c>
      <c r="E34" s="40">
        <v>2</v>
      </c>
      <c r="F34" s="40">
        <v>26</v>
      </c>
      <c r="G34" s="40">
        <v>0</v>
      </c>
      <c r="H34" s="40">
        <v>0</v>
      </c>
      <c r="I34" s="40">
        <f t="shared" si="0"/>
        <v>27</v>
      </c>
      <c r="J34" s="79">
        <f>IF(I34=0,"0,00",I34/SUM(I34:I36)*100)</f>
        <v>18.367346938775512</v>
      </c>
    </row>
    <row r="35" spans="1:10" x14ac:dyDescent="0.2">
      <c r="A35" s="188"/>
      <c r="B35" s="191"/>
      <c r="C35" s="77" t="s">
        <v>97</v>
      </c>
      <c r="D35" s="80" t="s">
        <v>94</v>
      </c>
      <c r="E35" s="81">
        <v>6</v>
      </c>
      <c r="F35" s="81">
        <v>72</v>
      </c>
      <c r="G35" s="81">
        <v>3</v>
      </c>
      <c r="H35" s="81">
        <v>0</v>
      </c>
      <c r="I35" s="81">
        <f t="shared" si="0"/>
        <v>81</v>
      </c>
      <c r="J35" s="82">
        <f>IF(I35=0,"0,00",I35/SUM(I34:I36)*100)</f>
        <v>55.102040816326522</v>
      </c>
    </row>
    <row r="36" spans="1:10" x14ac:dyDescent="0.2">
      <c r="A36" s="189"/>
      <c r="B36" s="192"/>
      <c r="C36" s="88" t="s">
        <v>110</v>
      </c>
      <c r="D36" s="84" t="s">
        <v>95</v>
      </c>
      <c r="E36" s="39">
        <v>2</v>
      </c>
      <c r="F36" s="39">
        <v>38</v>
      </c>
      <c r="G36" s="39">
        <v>0</v>
      </c>
      <c r="H36" s="39">
        <v>0</v>
      </c>
      <c r="I36" s="85">
        <f t="shared" si="0"/>
        <v>39</v>
      </c>
      <c r="J36" s="86">
        <f>IF(I36=0,"0,00",I36/SUM(I34:I36)*100)</f>
        <v>26.530612244897959</v>
      </c>
    </row>
    <row r="37" spans="1:10" x14ac:dyDescent="0.2">
      <c r="A37" s="187" t="s">
        <v>100</v>
      </c>
      <c r="B37" s="190">
        <v>1</v>
      </c>
      <c r="C37" s="89"/>
      <c r="D37" s="78" t="s">
        <v>92</v>
      </c>
      <c r="E37" s="40">
        <v>4</v>
      </c>
      <c r="F37" s="40">
        <v>6</v>
      </c>
      <c r="G37" s="40">
        <v>0</v>
      </c>
      <c r="H37" s="40">
        <v>0</v>
      </c>
      <c r="I37" s="40">
        <f t="shared" si="0"/>
        <v>8</v>
      </c>
      <c r="J37" s="79">
        <f>IF(I37=0,"0,00",I37/SUM(I37:I39)*100)</f>
        <v>5.1118210862619806</v>
      </c>
    </row>
    <row r="38" spans="1:10" x14ac:dyDescent="0.2">
      <c r="A38" s="188"/>
      <c r="B38" s="191"/>
      <c r="C38" s="77" t="s">
        <v>93</v>
      </c>
      <c r="D38" s="80" t="s">
        <v>94</v>
      </c>
      <c r="E38" s="81">
        <v>8</v>
      </c>
      <c r="F38" s="81">
        <v>57</v>
      </c>
      <c r="G38" s="81">
        <v>22</v>
      </c>
      <c r="H38" s="81">
        <v>1</v>
      </c>
      <c r="I38" s="81">
        <f t="shared" si="0"/>
        <v>107.5</v>
      </c>
      <c r="J38" s="82">
        <f>IF(I38=0,"0,00",I38/SUM(I37:I39)*100)</f>
        <v>68.690095846645377</v>
      </c>
    </row>
    <row r="39" spans="1:10" x14ac:dyDescent="0.2">
      <c r="A39" s="188"/>
      <c r="B39" s="191"/>
      <c r="C39" s="83" t="s">
        <v>111</v>
      </c>
      <c r="D39" s="84" t="s">
        <v>95</v>
      </c>
      <c r="E39" s="39">
        <v>4</v>
      </c>
      <c r="F39" s="39">
        <v>21</v>
      </c>
      <c r="G39" s="39">
        <v>9</v>
      </c>
      <c r="H39" s="39">
        <v>0</v>
      </c>
      <c r="I39" s="85">
        <f t="shared" si="0"/>
        <v>41</v>
      </c>
      <c r="J39" s="86">
        <f>IF(I39=0,"0,00",I39/SUM(I37:I39)*100)</f>
        <v>26.198083067092654</v>
      </c>
    </row>
    <row r="40" spans="1:10" x14ac:dyDescent="0.2">
      <c r="A40" s="188"/>
      <c r="B40" s="191"/>
      <c r="C40" s="87"/>
      <c r="D40" s="78" t="s">
        <v>92</v>
      </c>
      <c r="E40" s="40">
        <v>2</v>
      </c>
      <c r="F40" s="40">
        <v>10</v>
      </c>
      <c r="G40" s="40">
        <v>0</v>
      </c>
      <c r="H40" s="40">
        <v>0</v>
      </c>
      <c r="I40" s="40">
        <f t="shared" si="0"/>
        <v>11</v>
      </c>
      <c r="J40" s="79">
        <f>IF(I40=0,"0,00",I40/SUM(I40:I42)*100)</f>
        <v>7.0287539936102235</v>
      </c>
    </row>
    <row r="41" spans="1:10" x14ac:dyDescent="0.2">
      <c r="A41" s="188"/>
      <c r="B41" s="191"/>
      <c r="C41" s="77" t="s">
        <v>96</v>
      </c>
      <c r="D41" s="80" t="s">
        <v>94</v>
      </c>
      <c r="E41" s="81">
        <v>10</v>
      </c>
      <c r="F41" s="81">
        <v>63</v>
      </c>
      <c r="G41" s="81">
        <v>10</v>
      </c>
      <c r="H41" s="81">
        <v>3</v>
      </c>
      <c r="I41" s="81">
        <f t="shared" si="0"/>
        <v>95.5</v>
      </c>
      <c r="J41" s="82">
        <f>IF(I41=0,"0,00",I41/SUM(I40:I42)*100)</f>
        <v>61.022364217252402</v>
      </c>
    </row>
    <row r="42" spans="1:10" x14ac:dyDescent="0.2">
      <c r="A42" s="188"/>
      <c r="B42" s="191"/>
      <c r="C42" s="83" t="s">
        <v>112</v>
      </c>
      <c r="D42" s="84" t="s">
        <v>95</v>
      </c>
      <c r="E42" s="39">
        <v>6</v>
      </c>
      <c r="F42" s="39">
        <v>33</v>
      </c>
      <c r="G42" s="39">
        <v>7</v>
      </c>
      <c r="H42" s="39">
        <v>0</v>
      </c>
      <c r="I42" s="85">
        <f t="shared" si="0"/>
        <v>50</v>
      </c>
      <c r="J42" s="86">
        <f>IF(I42=0,"0,00",I42/SUM(I40:I42)*100)</f>
        <v>31.948881789137378</v>
      </c>
    </row>
    <row r="43" spans="1:10" x14ac:dyDescent="0.2">
      <c r="A43" s="188"/>
      <c r="B43" s="191"/>
      <c r="C43" s="87"/>
      <c r="D43" s="78" t="s">
        <v>92</v>
      </c>
      <c r="E43" s="40">
        <v>3</v>
      </c>
      <c r="F43" s="40">
        <v>6</v>
      </c>
      <c r="G43" s="40">
        <v>0</v>
      </c>
      <c r="H43" s="40">
        <v>0</v>
      </c>
      <c r="I43" s="40">
        <f t="shared" si="0"/>
        <v>7.5</v>
      </c>
      <c r="J43" s="79">
        <f>IF(I43=0,"0,00",I43/SUM(I43:I45)*100)</f>
        <v>3.9164490861618799</v>
      </c>
    </row>
    <row r="44" spans="1:10" x14ac:dyDescent="0.2">
      <c r="A44" s="188"/>
      <c r="B44" s="191"/>
      <c r="C44" s="77" t="s">
        <v>97</v>
      </c>
      <c r="D44" s="80" t="s">
        <v>94</v>
      </c>
      <c r="E44" s="81">
        <v>11</v>
      </c>
      <c r="F44" s="81">
        <v>114</v>
      </c>
      <c r="G44" s="81">
        <v>10</v>
      </c>
      <c r="H44" s="81">
        <v>0</v>
      </c>
      <c r="I44" s="81">
        <f t="shared" si="0"/>
        <v>139.5</v>
      </c>
      <c r="J44" s="82">
        <f>IF(I44=0,"0,00",I44/SUM(I43:I45)*100)</f>
        <v>72.845953002610969</v>
      </c>
    </row>
    <row r="45" spans="1:10" x14ac:dyDescent="0.2">
      <c r="A45" s="189"/>
      <c r="B45" s="192"/>
      <c r="C45" s="88" t="s">
        <v>113</v>
      </c>
      <c r="D45" s="84" t="s">
        <v>95</v>
      </c>
      <c r="E45" s="39">
        <v>1</v>
      </c>
      <c r="F45" s="39">
        <v>44</v>
      </c>
      <c r="G45" s="39">
        <v>0</v>
      </c>
      <c r="H45" s="39">
        <v>0</v>
      </c>
      <c r="I45" s="90">
        <f t="shared" si="0"/>
        <v>44.5</v>
      </c>
      <c r="J45" s="86">
        <f>IF(I45=0,"0,00",I45/SUM(I43:I45)*100)</f>
        <v>23.237597911227155</v>
      </c>
    </row>
    <row r="46" spans="1:10" x14ac:dyDescent="0.2">
      <c r="A46" s="91"/>
      <c r="B46" s="92"/>
      <c r="C46" s="93"/>
      <c r="D46" s="94"/>
      <c r="E46" s="94"/>
      <c r="F46" s="95"/>
      <c r="G46" s="95"/>
      <c r="H46" s="95"/>
      <c r="I46" s="95"/>
      <c r="J46" s="96"/>
    </row>
    <row r="47" spans="1:10" x14ac:dyDescent="0.2">
      <c r="A47" s="59" t="s">
        <v>51</v>
      </c>
      <c r="B47" s="59"/>
      <c r="C47" s="97"/>
      <c r="D47" s="97"/>
      <c r="E47" s="97"/>
      <c r="F47" s="97"/>
      <c r="G47" s="98"/>
      <c r="H47" s="98"/>
      <c r="I47" s="98"/>
      <c r="J47" s="98"/>
    </row>
    <row r="48" spans="1:10" x14ac:dyDescent="0.2">
      <c r="A48" s="24"/>
      <c r="B48" s="24"/>
      <c r="C48" s="24"/>
      <c r="D48" s="24"/>
      <c r="E48" s="24"/>
      <c r="F48" s="24"/>
      <c r="G48" s="99"/>
      <c r="H48" s="99"/>
      <c r="I48" s="99"/>
      <c r="J48" s="99"/>
    </row>
    <row r="49" spans="1:10" x14ac:dyDescent="0.2">
      <c r="A49" s="24"/>
      <c r="B49" s="24"/>
      <c r="C49" s="24"/>
      <c r="D49" s="24"/>
      <c r="E49" s="24"/>
      <c r="F49" s="24"/>
      <c r="G49" s="99"/>
      <c r="H49" s="99"/>
      <c r="I49" s="99"/>
      <c r="J49" s="99"/>
    </row>
    <row r="50" spans="1:10" x14ac:dyDescent="0.2">
      <c r="A50" s="100"/>
      <c r="B50" s="100"/>
      <c r="C50" s="100"/>
      <c r="D50" s="100"/>
      <c r="E50" s="100"/>
      <c r="F50" s="100"/>
      <c r="G50" s="100"/>
      <c r="H50" s="100"/>
      <c r="I50" s="100"/>
      <c r="J50" s="100"/>
    </row>
  </sheetData>
  <mergeCells count="23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79"/>
  <sheetViews>
    <sheetView topLeftCell="A25" zoomScale="80" zoomScaleNormal="80" workbookViewId="0">
      <selection activeCell="BD24" sqref="BD24"/>
    </sheetView>
  </sheetViews>
  <sheetFormatPr baseColWidth="10" defaultRowHeight="12.75" x14ac:dyDescent="0.2"/>
  <cols>
    <col min="2" max="2" width="5.7109375" customWidth="1"/>
    <col min="3" max="4" width="5.5703125" customWidth="1"/>
    <col min="5" max="6" width="5" customWidth="1"/>
    <col min="7" max="7" width="5.42578125" customWidth="1"/>
    <col min="8" max="10" width="5.140625" customWidth="1"/>
    <col min="11" max="11" width="5" customWidth="1"/>
    <col min="12" max="12" width="5" bestFit="1" customWidth="1"/>
    <col min="13" max="14" width="5.28515625" bestFit="1" customWidth="1"/>
    <col min="15" max="15" width="5.42578125" customWidth="1"/>
    <col min="16" max="17" width="4.85546875" bestFit="1" customWidth="1"/>
    <col min="18" max="18" width="5" bestFit="1" customWidth="1"/>
    <col min="19" max="20" width="5.140625" bestFit="1" customWidth="1"/>
    <col min="21" max="21" width="6.28515625" customWidth="1"/>
    <col min="22" max="27" width="5.140625" bestFit="1" customWidth="1"/>
    <col min="28" max="29" width="4.7109375" customWidth="1"/>
    <col min="30" max="32" width="4.85546875" bestFit="1" customWidth="1"/>
    <col min="33" max="37" width="5.140625" bestFit="1" customWidth="1"/>
    <col min="38" max="40" width="5.5703125" bestFit="1" customWidth="1"/>
    <col min="41" max="41" width="5.140625" bestFit="1" customWidth="1"/>
    <col min="42" max="42" width="5" bestFit="1" customWidth="1"/>
    <col min="43" max="44" width="5.140625" bestFit="1" customWidth="1"/>
    <col min="45" max="45" width="5" bestFit="1" customWidth="1"/>
    <col min="46" max="46" width="4.85546875" customWidth="1"/>
    <col min="47" max="53" width="4.7109375" customWidth="1"/>
    <col min="54" max="54" width="5.42578125" customWidth="1"/>
    <col min="55" max="55" width="4.7109375" customWidth="1"/>
    <col min="56" max="58" width="5.28515625" bestFit="1" customWidth="1"/>
    <col min="59" max="59" width="5" bestFit="1" customWidth="1"/>
    <col min="60" max="62" width="5.28515625" bestFit="1" customWidth="1"/>
    <col min="63" max="63" width="5" bestFit="1" customWidth="1"/>
    <col min="64" max="65" width="5.28515625" bestFit="1" customWidth="1"/>
    <col min="66" max="66" width="5.85546875" bestFit="1" customWidth="1"/>
    <col min="67" max="69" width="6.7109375" bestFit="1" customWidth="1"/>
    <col min="70" max="70" width="5.85546875" bestFit="1" customWidth="1"/>
    <col min="71" max="71" width="6.7109375" bestFit="1" customWidth="1"/>
    <col min="72" max="74" width="5.85546875" bestFit="1" customWidth="1"/>
    <col min="75" max="77" width="4.85546875" bestFit="1" customWidth="1"/>
    <col min="78" max="78" width="5" bestFit="1" customWidth="1"/>
    <col min="79" max="79" width="4.85546875" bestFit="1" customWidth="1"/>
    <col min="80" max="80" width="5.85546875" bestFit="1" customWidth="1"/>
    <col min="81" max="82" width="6.7109375" bestFit="1" customWidth="1"/>
    <col min="83" max="83" width="5.85546875" bestFit="1" customWidth="1"/>
    <col min="84" max="84" width="6.7109375" bestFit="1" customWidth="1"/>
    <col min="85" max="85" width="5.85546875" bestFit="1" customWidth="1"/>
    <col min="86" max="87" width="6.7109375" bestFit="1" customWidth="1"/>
    <col min="88" max="92" width="5.85546875" bestFit="1" customWidth="1"/>
    <col min="93" max="94" width="5" bestFit="1" customWidth="1"/>
    <col min="95" max="95" width="4.85546875" bestFit="1" customWidth="1"/>
    <col min="96" max="98" width="5" bestFit="1" customWidth="1"/>
    <col min="99" max="99" width="4.85546875" bestFit="1" customWidth="1"/>
    <col min="100" max="100" width="5.85546875" bestFit="1" customWidth="1"/>
    <col min="101" max="102" width="6.7109375" bestFit="1" customWidth="1"/>
    <col min="103" max="104" width="5.85546875" bestFit="1" customWidth="1"/>
    <col min="105" max="105" width="5" bestFit="1" customWidth="1"/>
    <col min="106" max="106" width="5.85546875" bestFit="1" customWidth="1"/>
    <col min="107" max="108" width="6.7109375" bestFit="1" customWidth="1"/>
    <col min="109" max="110" width="5.85546875" bestFit="1" customWidth="1"/>
    <col min="111" max="125" width="4.7109375" customWidth="1"/>
    <col min="126" max="133" width="4.42578125" customWidth="1"/>
  </cols>
  <sheetData>
    <row r="1" spans="1:125" x14ac:dyDescent="0.2">
      <c r="A1" s="47"/>
      <c r="B1" s="48"/>
      <c r="C1" s="48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</row>
    <row r="2" spans="1:125" ht="15.75" x14ac:dyDescent="0.25">
      <c r="A2" s="49"/>
      <c r="B2" s="49"/>
      <c r="C2" s="49"/>
      <c r="D2" s="49"/>
      <c r="E2" s="49"/>
      <c r="F2" s="49"/>
      <c r="G2" s="49"/>
      <c r="H2" s="49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196" t="s">
        <v>63</v>
      </c>
      <c r="W2" s="196"/>
      <c r="X2" s="196"/>
      <c r="Y2" s="196"/>
      <c r="Z2" s="196"/>
      <c r="AA2" s="196"/>
      <c r="AB2" s="196"/>
      <c r="AC2" s="196"/>
      <c r="AD2" s="196"/>
      <c r="AE2" s="196"/>
      <c r="AF2" s="196"/>
      <c r="AG2" s="196"/>
      <c r="AH2" s="196"/>
      <c r="AI2" s="196"/>
      <c r="AJ2" s="196"/>
      <c r="AK2" s="196"/>
      <c r="AL2" s="196"/>
      <c r="AM2" s="196"/>
      <c r="AN2" s="196"/>
      <c r="AO2" s="196"/>
      <c r="AP2" s="196"/>
      <c r="AQ2" s="196"/>
      <c r="AR2" s="109"/>
      <c r="AS2" s="109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</row>
    <row r="3" spans="1:125" ht="15.75" x14ac:dyDescent="0.25">
      <c r="A3" s="49"/>
      <c r="B3" s="49"/>
      <c r="C3" s="49"/>
      <c r="D3" s="49"/>
      <c r="E3" s="49"/>
      <c r="F3" s="49"/>
      <c r="G3" s="49"/>
      <c r="H3" s="49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196" t="s">
        <v>64</v>
      </c>
      <c r="W3" s="196"/>
      <c r="X3" s="196"/>
      <c r="Y3" s="196"/>
      <c r="Z3" s="196"/>
      <c r="AA3" s="196"/>
      <c r="AB3" s="196"/>
      <c r="AC3" s="196"/>
      <c r="AD3" s="196"/>
      <c r="AE3" s="196"/>
      <c r="AF3" s="196"/>
      <c r="AG3" s="196"/>
      <c r="AH3" s="196"/>
      <c r="AI3" s="196"/>
      <c r="AJ3" s="196"/>
      <c r="AK3" s="196"/>
      <c r="AL3" s="196"/>
      <c r="AM3" s="196"/>
      <c r="AN3" s="196"/>
      <c r="AO3" s="196"/>
      <c r="AP3" s="196"/>
      <c r="AQ3" s="196"/>
      <c r="AR3" s="109"/>
      <c r="AS3" s="109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</row>
    <row r="4" spans="1:125" ht="15.75" x14ac:dyDescent="0.25">
      <c r="A4" s="49"/>
      <c r="B4" s="49"/>
      <c r="C4" s="49"/>
      <c r="D4" s="49"/>
      <c r="E4" s="49"/>
      <c r="F4" s="49"/>
      <c r="G4" s="49"/>
      <c r="H4" s="49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196" t="s">
        <v>65</v>
      </c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6"/>
      <c r="AK4" s="196"/>
      <c r="AL4" s="196"/>
      <c r="AM4" s="196"/>
      <c r="AN4" s="196"/>
      <c r="AO4" s="196"/>
      <c r="AP4" s="196"/>
      <c r="AQ4" s="196"/>
      <c r="AR4" s="109"/>
      <c r="AS4" s="109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  <c r="DP4" s="47"/>
      <c r="DQ4" s="47"/>
      <c r="DR4" s="47"/>
      <c r="DS4" s="47"/>
      <c r="DT4" s="47"/>
      <c r="DU4" s="47"/>
    </row>
    <row r="5" spans="1:125" x14ac:dyDescent="0.2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</row>
    <row r="6" spans="1:125" x14ac:dyDescent="0.2">
      <c r="A6" s="50"/>
      <c r="B6" s="50"/>
      <c r="C6" s="51"/>
      <c r="D6" s="51"/>
      <c r="E6" s="51"/>
      <c r="F6" s="51"/>
      <c r="G6" s="51"/>
      <c r="H6" s="51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</row>
    <row r="7" spans="1:125" x14ac:dyDescent="0.2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</row>
    <row r="8" spans="1:125" x14ac:dyDescent="0.2">
      <c r="A8" s="197" t="s">
        <v>66</v>
      </c>
      <c r="B8" s="197"/>
      <c r="C8" s="199" t="s">
        <v>67</v>
      </c>
      <c r="D8" s="199"/>
      <c r="E8" s="199"/>
      <c r="F8" s="199"/>
      <c r="G8" s="199"/>
      <c r="H8" s="199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197" t="s">
        <v>68</v>
      </c>
      <c r="V8" s="197"/>
      <c r="W8" s="197"/>
      <c r="X8" s="199" t="str">
        <f>'G-1'!D5</f>
        <v>CALLE 85 X CARRERA 65</v>
      </c>
      <c r="Y8" s="199"/>
      <c r="Z8" s="199"/>
      <c r="AA8" s="199"/>
      <c r="AB8" s="199"/>
      <c r="AC8" s="47"/>
      <c r="AD8" s="47"/>
      <c r="AE8" s="197" t="s">
        <v>69</v>
      </c>
      <c r="AF8" s="197"/>
      <c r="AG8" s="197"/>
      <c r="AH8" s="123"/>
      <c r="AI8" s="123"/>
      <c r="AJ8" s="123"/>
      <c r="AK8" s="123"/>
      <c r="AL8" s="123"/>
      <c r="AM8" s="123"/>
      <c r="AN8" s="199">
        <f>'G-1'!L5</f>
        <v>0</v>
      </c>
      <c r="AO8" s="199"/>
      <c r="AP8" s="199"/>
      <c r="AQ8" s="47"/>
      <c r="AR8" s="47"/>
      <c r="AS8" s="47"/>
      <c r="AT8" s="47"/>
      <c r="AU8" s="47"/>
      <c r="AV8" s="47"/>
      <c r="AW8" s="47"/>
      <c r="AX8" s="47"/>
      <c r="AY8" s="197" t="s">
        <v>70</v>
      </c>
      <c r="AZ8" s="197"/>
      <c r="BA8" s="198">
        <f>'G-1'!S6</f>
        <v>42594</v>
      </c>
      <c r="BB8" s="198"/>
      <c r="BC8" s="198"/>
      <c r="BD8" s="198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</row>
    <row r="9" spans="1:125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</row>
    <row r="10" spans="1:125" x14ac:dyDescent="0.2">
      <c r="A10" s="47"/>
      <c r="B10" s="47"/>
      <c r="C10" s="47"/>
      <c r="D10" s="195" t="s">
        <v>47</v>
      </c>
      <c r="E10" s="195"/>
      <c r="F10" s="195"/>
      <c r="G10" s="195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195" t="s">
        <v>101</v>
      </c>
      <c r="W10" s="195"/>
      <c r="X10" s="195"/>
      <c r="Y10" s="195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195" t="s">
        <v>49</v>
      </c>
      <c r="AQ10" s="195"/>
      <c r="AR10" s="195"/>
      <c r="AS10" s="195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</row>
    <row r="11" spans="1:125" ht="16.5" customHeight="1" x14ac:dyDescent="0.2">
      <c r="A11" s="52" t="s">
        <v>71</v>
      </c>
      <c r="B11" s="53">
        <v>0.26041666666666669</v>
      </c>
      <c r="C11" s="53">
        <v>0.27083333333333331</v>
      </c>
      <c r="D11" s="53">
        <v>0.28125</v>
      </c>
      <c r="E11" s="53">
        <v>0.29166666666666669</v>
      </c>
      <c r="F11" s="53">
        <v>0.30208333333333331</v>
      </c>
      <c r="G11" s="53">
        <v>0.3125</v>
      </c>
      <c r="H11" s="53">
        <v>0.32291666666666669</v>
      </c>
      <c r="I11" s="53">
        <v>0.33333333333333331</v>
      </c>
      <c r="J11" s="53">
        <v>0.34375</v>
      </c>
      <c r="K11" s="53">
        <v>0.35416666666666669</v>
      </c>
      <c r="L11" s="53">
        <v>0.36458333333333331</v>
      </c>
      <c r="M11" s="53">
        <v>0.375</v>
      </c>
      <c r="N11" s="54"/>
      <c r="O11" s="47"/>
      <c r="P11" s="53">
        <v>0.46875</v>
      </c>
      <c r="Q11" s="53">
        <v>0.47916666666666669</v>
      </c>
      <c r="R11" s="53">
        <v>0.48958333333333331</v>
      </c>
      <c r="S11" s="53">
        <v>0.5</v>
      </c>
      <c r="T11" s="53">
        <v>0.51041666666666663</v>
      </c>
      <c r="U11" s="53">
        <v>0.52083333333333337</v>
      </c>
      <c r="V11" s="53">
        <v>0.53125</v>
      </c>
      <c r="W11" s="53">
        <v>0.54166666666666663</v>
      </c>
      <c r="X11" s="53">
        <v>0.55208333333333337</v>
      </c>
      <c r="Y11" s="53">
        <v>0.5625</v>
      </c>
      <c r="Z11" s="53">
        <v>0.57291666666666663</v>
      </c>
      <c r="AA11" s="53">
        <v>0.58333333333333337</v>
      </c>
      <c r="AB11" s="54"/>
      <c r="AC11" s="47"/>
      <c r="AD11" s="53">
        <v>0.67708333333333337</v>
      </c>
      <c r="AE11" s="53">
        <v>0.6875</v>
      </c>
      <c r="AF11" s="53">
        <v>0.69791666666666663</v>
      </c>
      <c r="AG11" s="53">
        <v>0.70833333333333337</v>
      </c>
      <c r="AH11" s="53">
        <v>0.71875</v>
      </c>
      <c r="AI11" s="53">
        <v>0.72916666666666663</v>
      </c>
      <c r="AJ11" s="53">
        <v>0.73958333333333337</v>
      </c>
      <c r="AK11" s="53">
        <v>0.75</v>
      </c>
      <c r="AL11" s="53">
        <v>0.76041666666666663</v>
      </c>
      <c r="AM11" s="53">
        <v>0.77083333333333337</v>
      </c>
      <c r="AN11" s="53">
        <v>0.78125</v>
      </c>
      <c r="AO11" s="53">
        <v>0.79166666666666663</v>
      </c>
      <c r="AP11" s="53">
        <v>0.80208333333333337</v>
      </c>
      <c r="AQ11" s="53">
        <v>0.8125</v>
      </c>
      <c r="AR11" s="53">
        <v>0.82291666666666663</v>
      </c>
      <c r="AS11" s="53">
        <v>0.83333333333333337</v>
      </c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3"/>
      <c r="BF11" s="53">
        <v>0.29166666666666669</v>
      </c>
      <c r="BG11" s="53">
        <v>0.30208333333333331</v>
      </c>
      <c r="BH11" s="53">
        <v>0.3125</v>
      </c>
      <c r="BI11" s="53">
        <v>0.32291666666666669</v>
      </c>
      <c r="BJ11" s="53">
        <v>0.33333333333333331</v>
      </c>
      <c r="BK11" s="53">
        <v>0.34375</v>
      </c>
      <c r="BL11" s="53">
        <v>0.35416666666666669</v>
      </c>
      <c r="BM11" s="53">
        <v>0.36458333333333331</v>
      </c>
      <c r="BN11" s="53">
        <v>0.375</v>
      </c>
      <c r="BO11" s="53"/>
      <c r="BP11" s="53"/>
      <c r="BQ11" s="53"/>
      <c r="BR11" s="53"/>
      <c r="BS11" s="53"/>
      <c r="BT11" s="53">
        <v>0.5</v>
      </c>
      <c r="BU11" s="53">
        <v>0.51041666666666663</v>
      </c>
      <c r="BV11" s="53">
        <v>0.52083333333333337</v>
      </c>
      <c r="BW11" s="53">
        <v>0.53125</v>
      </c>
      <c r="BX11" s="53">
        <v>0.54166666666666663</v>
      </c>
      <c r="BY11" s="53">
        <v>0.55208333333333337</v>
      </c>
      <c r="BZ11" s="53">
        <v>0.5625</v>
      </c>
      <c r="CA11" s="53">
        <v>0.57291666666666663</v>
      </c>
      <c r="CB11" s="53">
        <v>0.58333333333333337</v>
      </c>
      <c r="CC11" s="53"/>
      <c r="CD11" s="53"/>
      <c r="CE11" s="53"/>
      <c r="CF11" s="53"/>
      <c r="CG11" s="53"/>
      <c r="CH11" s="53"/>
      <c r="CI11" s="53">
        <v>0.70833333333333337</v>
      </c>
      <c r="CJ11" s="53">
        <v>0.71875</v>
      </c>
      <c r="CK11" s="53">
        <v>0.72916666666666663</v>
      </c>
      <c r="CL11" s="53">
        <v>0.73958333333333337</v>
      </c>
      <c r="CM11" s="53">
        <v>0.75</v>
      </c>
      <c r="CN11" s="53">
        <v>0.76041666666666663</v>
      </c>
      <c r="CO11" s="53">
        <v>0.77083333333333337</v>
      </c>
      <c r="CP11" s="53">
        <v>0.78125</v>
      </c>
      <c r="CQ11" s="53">
        <v>0.79166666666666663</v>
      </c>
      <c r="CR11" s="53">
        <v>0.80208333333333337</v>
      </c>
      <c r="CS11" s="53">
        <v>0.8125</v>
      </c>
      <c r="CT11" s="53">
        <v>0.82291666666666663</v>
      </c>
      <c r="CU11" s="53">
        <v>0.83333333333333337</v>
      </c>
      <c r="CV11" s="53"/>
      <c r="CW11" s="53"/>
      <c r="CX11" s="53"/>
      <c r="CY11" s="53"/>
      <c r="CZ11" s="53"/>
      <c r="DA11" s="53"/>
      <c r="DB11" s="53"/>
      <c r="DC11" s="53"/>
      <c r="DD11" s="53"/>
      <c r="DE11" s="53"/>
      <c r="DF11" s="53"/>
    </row>
    <row r="12" spans="1:125" ht="15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194" t="s">
        <v>136</v>
      </c>
      <c r="Q12" s="194"/>
      <c r="R12" s="194"/>
      <c r="S12" s="194"/>
      <c r="T12" s="194"/>
      <c r="U12" s="194"/>
      <c r="V12" s="194"/>
      <c r="W12" s="194"/>
      <c r="X12" s="194"/>
      <c r="Y12" s="194"/>
      <c r="Z12" s="194"/>
      <c r="AA12" s="194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121"/>
      <c r="BF12" s="121"/>
      <c r="BG12" s="121"/>
      <c r="BH12" s="122">
        <f t="shared" ref="BH12:BP12" si="0">E14</f>
        <v>663</v>
      </c>
      <c r="BI12" s="122">
        <f t="shared" si="0"/>
        <v>752.5</v>
      </c>
      <c r="BJ12" s="122">
        <f t="shared" si="0"/>
        <v>804</v>
      </c>
      <c r="BK12" s="122">
        <f t="shared" si="0"/>
        <v>802</v>
      </c>
      <c r="BL12" s="122">
        <f t="shared" si="0"/>
        <v>853.5</v>
      </c>
      <c r="BM12" s="122">
        <f t="shared" si="0"/>
        <v>885.5</v>
      </c>
      <c r="BN12" s="122">
        <f t="shared" si="0"/>
        <v>847</v>
      </c>
      <c r="BO12" s="122">
        <f>L14</f>
        <v>826.5</v>
      </c>
      <c r="BP12" s="122">
        <f t="shared" si="0"/>
        <v>766.5</v>
      </c>
      <c r="BQ12" s="122"/>
      <c r="BR12" s="122"/>
      <c r="BS12" s="122"/>
      <c r="BT12" s="122"/>
      <c r="BU12" s="122"/>
      <c r="BV12" s="122">
        <f>S14</f>
        <v>528</v>
      </c>
      <c r="BW12" s="122">
        <f t="shared" ref="BW12:CC12" si="1">T14</f>
        <v>574</v>
      </c>
      <c r="BX12" s="122">
        <f t="shared" si="1"/>
        <v>670.5</v>
      </c>
      <c r="BY12" s="122">
        <f t="shared" si="1"/>
        <v>712.5</v>
      </c>
      <c r="BZ12" s="122">
        <f t="shared" si="1"/>
        <v>733</v>
      </c>
      <c r="CA12" s="122">
        <f t="shared" si="1"/>
        <v>730.5</v>
      </c>
      <c r="CB12" s="122">
        <f t="shared" si="1"/>
        <v>676.5</v>
      </c>
      <c r="CC12" s="122">
        <f t="shared" si="1"/>
        <v>698</v>
      </c>
      <c r="CD12" s="122">
        <f>AA14</f>
        <v>697.5</v>
      </c>
      <c r="CE12" s="122"/>
      <c r="CF12" s="122"/>
      <c r="CG12" s="122"/>
      <c r="CH12" s="122"/>
      <c r="CI12" s="122"/>
      <c r="CJ12" s="122"/>
      <c r="CK12" s="122"/>
      <c r="CL12" s="122"/>
      <c r="CM12" s="122"/>
      <c r="CN12" s="122">
        <f>AG14</f>
        <v>656.5</v>
      </c>
      <c r="CO12" s="122">
        <f t="shared" ref="CO12:CZ12" si="2">AH14</f>
        <v>735</v>
      </c>
      <c r="CP12" s="122">
        <f t="shared" si="2"/>
        <v>778</v>
      </c>
      <c r="CQ12" s="122">
        <f t="shared" si="2"/>
        <v>746.5</v>
      </c>
      <c r="CR12" s="122">
        <f t="shared" si="2"/>
        <v>755</v>
      </c>
      <c r="CS12" s="122">
        <f t="shared" si="2"/>
        <v>785</v>
      </c>
      <c r="CT12" s="122">
        <f t="shared" si="2"/>
        <v>811</v>
      </c>
      <c r="CU12" s="122">
        <f t="shared" si="2"/>
        <v>864.5</v>
      </c>
      <c r="CV12" s="122">
        <f t="shared" si="2"/>
        <v>839.5</v>
      </c>
      <c r="CW12" s="122">
        <f t="shared" si="2"/>
        <v>747</v>
      </c>
      <c r="CX12" s="122">
        <f t="shared" si="2"/>
        <v>682</v>
      </c>
      <c r="CY12" s="122">
        <f t="shared" si="2"/>
        <v>615</v>
      </c>
      <c r="CZ12" s="122">
        <f t="shared" si="2"/>
        <v>570.5</v>
      </c>
      <c r="DA12" s="122"/>
      <c r="DB12" s="122"/>
      <c r="DC12" s="122"/>
      <c r="DD12" s="122"/>
      <c r="DE12" s="122"/>
      <c r="DF12" s="122"/>
    </row>
    <row r="13" spans="1:125" ht="16.5" customHeight="1" x14ac:dyDescent="0.2">
      <c r="A13" s="55" t="s">
        <v>72</v>
      </c>
      <c r="B13" s="102">
        <f>'G-1'!F10</f>
        <v>110.5</v>
      </c>
      <c r="C13" s="102">
        <f>'G-1'!F11</f>
        <v>156.5</v>
      </c>
      <c r="D13" s="102">
        <f>'G-1'!F12</f>
        <v>209</v>
      </c>
      <c r="E13" s="102">
        <f>'G-1'!F13</f>
        <v>187</v>
      </c>
      <c r="F13" s="102">
        <f>'G-1'!F14</f>
        <v>200</v>
      </c>
      <c r="G13" s="102">
        <f>'G-1'!F15</f>
        <v>208</v>
      </c>
      <c r="H13" s="102">
        <f>'G-1'!F16</f>
        <v>207</v>
      </c>
      <c r="I13" s="102">
        <f>'G-1'!F17</f>
        <v>238.5</v>
      </c>
      <c r="J13" s="102">
        <f>'G-1'!F18</f>
        <v>232</v>
      </c>
      <c r="K13" s="102">
        <f>'G-1'!F19</f>
        <v>169.5</v>
      </c>
      <c r="L13" s="102">
        <f>'G-1'!F20</f>
        <v>186.5</v>
      </c>
      <c r="M13" s="102">
        <f>'G-1'!F21</f>
        <v>178.5</v>
      </c>
      <c r="N13" s="118"/>
      <c r="O13" s="103"/>
      <c r="P13" s="102">
        <f>'G-1'!M10</f>
        <v>123</v>
      </c>
      <c r="Q13" s="102">
        <f>'G-1'!M11</f>
        <v>114.5</v>
      </c>
      <c r="R13" s="102">
        <f>'G-1'!M12</f>
        <v>132</v>
      </c>
      <c r="S13" s="102">
        <f>'G-1'!M13</f>
        <v>158.5</v>
      </c>
      <c r="T13" s="102">
        <f>'G-1'!M14</f>
        <v>169</v>
      </c>
      <c r="U13" s="102">
        <f>'G-1'!M15</f>
        <v>211</v>
      </c>
      <c r="V13" s="102">
        <f>'G-1'!M16</f>
        <v>174</v>
      </c>
      <c r="W13" s="102">
        <f>'G-1'!M17</f>
        <v>179</v>
      </c>
      <c r="X13" s="102">
        <f>'G-1'!M18</f>
        <v>166.5</v>
      </c>
      <c r="Y13" s="102">
        <f>'G-1'!M19</f>
        <v>157</v>
      </c>
      <c r="Z13" s="102">
        <f>'G-1'!M20</f>
        <v>195.5</v>
      </c>
      <c r="AA13" s="102">
        <f>'G-1'!M21</f>
        <v>178.5</v>
      </c>
      <c r="AB13" s="118"/>
      <c r="AC13" s="103"/>
      <c r="AD13" s="102">
        <f>'G-1'!T10</f>
        <v>138</v>
      </c>
      <c r="AE13" s="102">
        <f>'G-1'!T11</f>
        <v>153</v>
      </c>
      <c r="AF13" s="102">
        <f>'G-1'!T12</f>
        <v>181</v>
      </c>
      <c r="AG13" s="102">
        <f>'G-1'!T13</f>
        <v>184.5</v>
      </c>
      <c r="AH13" s="102">
        <f>'G-1'!T14</f>
        <v>216.5</v>
      </c>
      <c r="AI13" s="102">
        <f>'G-1'!T15</f>
        <v>196</v>
      </c>
      <c r="AJ13" s="102">
        <f>'G-1'!T16</f>
        <v>149.5</v>
      </c>
      <c r="AK13" s="102">
        <f>'G-1'!T17</f>
        <v>193</v>
      </c>
      <c r="AL13" s="102">
        <f>'G-1'!T18</f>
        <v>246.5</v>
      </c>
      <c r="AM13" s="102">
        <f>'G-1'!T19</f>
        <v>222</v>
      </c>
      <c r="AN13" s="102">
        <f>'G-1'!T20</f>
        <v>203</v>
      </c>
      <c r="AO13" s="102">
        <f>'G-1'!T21</f>
        <v>168</v>
      </c>
      <c r="AP13" s="102">
        <f>'G-1'!T22</f>
        <v>154</v>
      </c>
      <c r="AQ13" s="102">
        <f>'G-1'!T23</f>
        <v>157</v>
      </c>
      <c r="AR13" s="102">
        <f>'G-1'!T24</f>
        <v>136</v>
      </c>
      <c r="AS13" s="102">
        <f>'G-1'!T25</f>
        <v>123.5</v>
      </c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118"/>
      <c r="BE13" s="102"/>
      <c r="BF13" s="102"/>
      <c r="BG13" s="102"/>
      <c r="BH13" s="102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6"/>
      <c r="DA13" s="56"/>
      <c r="DB13" s="56"/>
    </row>
    <row r="14" spans="1:125" ht="16.5" customHeight="1" x14ac:dyDescent="0.2">
      <c r="A14" s="55" t="s">
        <v>73</v>
      </c>
      <c r="B14" s="102"/>
      <c r="C14" s="102"/>
      <c r="D14" s="102"/>
      <c r="E14" s="102">
        <f>B13+C13+D13+E13</f>
        <v>663</v>
      </c>
      <c r="F14" s="102">
        <f t="shared" ref="F14:K14" si="3">C13+D13+E13+F13</f>
        <v>752.5</v>
      </c>
      <c r="G14" s="102">
        <f t="shared" si="3"/>
        <v>804</v>
      </c>
      <c r="H14" s="102">
        <f t="shared" si="3"/>
        <v>802</v>
      </c>
      <c r="I14" s="102">
        <f t="shared" si="3"/>
        <v>853.5</v>
      </c>
      <c r="J14" s="102">
        <f t="shared" si="3"/>
        <v>885.5</v>
      </c>
      <c r="K14" s="102">
        <f t="shared" si="3"/>
        <v>847</v>
      </c>
      <c r="L14" s="102">
        <f t="shared" ref="L14" si="4">I13+J13+K13+L13</f>
        <v>826.5</v>
      </c>
      <c r="M14" s="102">
        <f t="shared" ref="M14" si="5">J13+K13+L13+M13</f>
        <v>766.5</v>
      </c>
      <c r="N14" s="118"/>
      <c r="O14" s="103"/>
      <c r="P14" s="102"/>
      <c r="Q14" s="102"/>
      <c r="R14" s="102"/>
      <c r="S14" s="102">
        <f>P13+Q13+R13+S13</f>
        <v>528</v>
      </c>
      <c r="T14" s="102">
        <f t="shared" ref="T14:AA14" si="6">Q13+R13+S13+T13</f>
        <v>574</v>
      </c>
      <c r="U14" s="102">
        <f t="shared" si="6"/>
        <v>670.5</v>
      </c>
      <c r="V14" s="102">
        <f t="shared" si="6"/>
        <v>712.5</v>
      </c>
      <c r="W14" s="102">
        <f t="shared" si="6"/>
        <v>733</v>
      </c>
      <c r="X14" s="102">
        <f t="shared" si="6"/>
        <v>730.5</v>
      </c>
      <c r="Y14" s="102">
        <f t="shared" si="6"/>
        <v>676.5</v>
      </c>
      <c r="Z14" s="102">
        <f t="shared" si="6"/>
        <v>698</v>
      </c>
      <c r="AA14" s="102">
        <f t="shared" si="6"/>
        <v>697.5</v>
      </c>
      <c r="AB14" s="118"/>
      <c r="AC14" s="103"/>
      <c r="AD14" s="102"/>
      <c r="AE14" s="102"/>
      <c r="AF14" s="102"/>
      <c r="AG14" s="102">
        <f>AD13+AE13+AF13+AG13</f>
        <v>656.5</v>
      </c>
      <c r="AH14" s="102">
        <f t="shared" ref="AH14:AO14" si="7">AE13+AF13+AG13+AH13</f>
        <v>735</v>
      </c>
      <c r="AI14" s="102">
        <f t="shared" si="7"/>
        <v>778</v>
      </c>
      <c r="AJ14" s="102">
        <f t="shared" si="7"/>
        <v>746.5</v>
      </c>
      <c r="AK14" s="102">
        <f t="shared" si="7"/>
        <v>755</v>
      </c>
      <c r="AL14" s="102">
        <f t="shared" si="7"/>
        <v>785</v>
      </c>
      <c r="AM14" s="102">
        <f t="shared" si="7"/>
        <v>811</v>
      </c>
      <c r="AN14" s="102">
        <f t="shared" si="7"/>
        <v>864.5</v>
      </c>
      <c r="AO14" s="102">
        <f t="shared" si="7"/>
        <v>839.5</v>
      </c>
      <c r="AP14" s="102">
        <f t="shared" ref="AP14" si="8">AM13+AN13+AO13+AP13</f>
        <v>747</v>
      </c>
      <c r="AQ14" s="102">
        <f t="shared" ref="AQ14" si="9">AN13+AO13+AP13+AQ13</f>
        <v>682</v>
      </c>
      <c r="AR14" s="102">
        <f t="shared" ref="AR14" si="10">AO13+AP13+AQ13+AR13</f>
        <v>615</v>
      </c>
      <c r="AS14" s="102">
        <f t="shared" ref="AS14" si="11">AP13+AQ13+AR13+AS13</f>
        <v>570.5</v>
      </c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6"/>
      <c r="CH14" s="56"/>
      <c r="CI14" s="56"/>
      <c r="CJ14" s="56"/>
      <c r="CK14" s="56"/>
      <c r="CL14" s="56"/>
      <c r="CM14" s="56"/>
      <c r="CN14" s="56"/>
      <c r="CO14" s="56"/>
      <c r="CP14" s="56"/>
      <c r="CQ14" s="56"/>
      <c r="CR14" s="56"/>
      <c r="CS14" s="56"/>
      <c r="CT14" s="56"/>
      <c r="CU14" s="56"/>
      <c r="CV14" s="56"/>
      <c r="CW14" s="56"/>
      <c r="CX14" s="56"/>
      <c r="CY14" s="56"/>
      <c r="CZ14" s="56"/>
      <c r="DA14" s="56"/>
      <c r="DB14" s="56"/>
    </row>
    <row r="15" spans="1:125" ht="16.5" customHeight="1" x14ac:dyDescent="0.2">
      <c r="A15" s="52" t="s">
        <v>74</v>
      </c>
      <c r="B15" s="104"/>
      <c r="C15" s="105" t="s">
        <v>75</v>
      </c>
      <c r="D15" s="106">
        <f>DIRECCIONALIDAD!J10/100</f>
        <v>0.23835616438356161</v>
      </c>
      <c r="E15" s="105"/>
      <c r="F15" s="105" t="s">
        <v>76</v>
      </c>
      <c r="G15" s="106">
        <f>DIRECCIONALIDAD!J11/100</f>
        <v>0.67123287671232879</v>
      </c>
      <c r="H15" s="105"/>
      <c r="I15" s="105" t="s">
        <v>77</v>
      </c>
      <c r="J15" s="106">
        <f>DIRECCIONALIDAD!J12/100</f>
        <v>9.0410958904109592E-2</v>
      </c>
      <c r="K15" s="105"/>
      <c r="L15" s="105"/>
      <c r="M15" s="107"/>
      <c r="N15" s="119"/>
      <c r="O15" s="101"/>
      <c r="P15" s="104"/>
      <c r="Q15" s="105" t="s">
        <v>75</v>
      </c>
      <c r="R15" s="106">
        <f>DIRECCIONALIDAD!J13/100</f>
        <v>0.21390374331550802</v>
      </c>
      <c r="S15" s="105"/>
      <c r="T15" s="105" t="s">
        <v>76</v>
      </c>
      <c r="U15" s="106">
        <f>DIRECCIONALIDAD!J14/100</f>
        <v>0.70855614973262027</v>
      </c>
      <c r="V15" s="105"/>
      <c r="W15" s="105" t="s">
        <v>77</v>
      </c>
      <c r="X15" s="106">
        <f>DIRECCIONALIDAD!J15/100</f>
        <v>7.7540106951871662E-2</v>
      </c>
      <c r="Y15" s="105"/>
      <c r="Z15" s="105"/>
      <c r="AA15" s="107"/>
      <c r="AB15" s="119"/>
      <c r="AC15" s="101"/>
      <c r="AD15" s="104"/>
      <c r="AE15" s="104"/>
      <c r="AF15" s="105" t="s">
        <v>75</v>
      </c>
      <c r="AG15" s="106">
        <f>DIRECCIONALIDAD!J16/100</f>
        <v>0.2119460500963391</v>
      </c>
      <c r="AH15" s="105"/>
      <c r="AI15" s="105"/>
      <c r="AJ15" s="106"/>
      <c r="AK15" s="105" t="s">
        <v>77</v>
      </c>
      <c r="AL15" s="106">
        <f>DIRECCIONALIDAD!J17/100</f>
        <v>0.62427745664739887</v>
      </c>
      <c r="AM15" s="106"/>
      <c r="AN15" s="105"/>
      <c r="AO15" s="105"/>
      <c r="AP15" s="105" t="s">
        <v>77</v>
      </c>
      <c r="AQ15" s="106">
        <f>DIRECCIONALIDAD!J18/100</f>
        <v>0.16377649325626206</v>
      </c>
      <c r="AR15" s="106"/>
      <c r="AS15" s="108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</row>
    <row r="16" spans="1:125" ht="16.5" customHeight="1" x14ac:dyDescent="0.25">
      <c r="A16" s="47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94" t="s">
        <v>134</v>
      </c>
      <c r="Q16" s="194"/>
      <c r="R16" s="194"/>
      <c r="S16" s="194"/>
      <c r="T16" s="194"/>
      <c r="U16" s="194"/>
      <c r="V16" s="194"/>
      <c r="W16" s="194"/>
      <c r="X16" s="194"/>
      <c r="Y16" s="194"/>
      <c r="Z16" s="194"/>
      <c r="AA16" s="194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  <c r="AP16" s="101"/>
      <c r="AQ16" s="101"/>
      <c r="AR16" s="101"/>
      <c r="AS16" s="101"/>
      <c r="AT16" s="101"/>
      <c r="AU16" s="101"/>
      <c r="AV16" s="101"/>
      <c r="AW16" s="101"/>
      <c r="AX16" s="101"/>
      <c r="AY16" s="101"/>
      <c r="AZ16" s="101"/>
      <c r="BA16" s="101"/>
      <c r="BB16" s="101"/>
      <c r="BC16" s="101"/>
      <c r="BD16" s="101"/>
      <c r="BE16" s="101"/>
      <c r="BF16" s="101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</row>
    <row r="17" spans="1:125" ht="16.5" customHeight="1" x14ac:dyDescent="0.2">
      <c r="A17" s="55" t="s">
        <v>72</v>
      </c>
      <c r="B17" s="102">
        <f>'G-2'!F10</f>
        <v>27</v>
      </c>
      <c r="C17" s="102">
        <f>'G-2'!F11</f>
        <v>27</v>
      </c>
      <c r="D17" s="102">
        <f>'G-2'!F12</f>
        <v>29</v>
      </c>
      <c r="E17" s="102">
        <f>'G-2'!F13</f>
        <v>51</v>
      </c>
      <c r="F17" s="102">
        <f>'G-2'!F14</f>
        <v>56.5</v>
      </c>
      <c r="G17" s="102">
        <f>'G-2'!F15</f>
        <v>61.5</v>
      </c>
      <c r="H17" s="102">
        <f>'G-2'!F16</f>
        <v>52</v>
      </c>
      <c r="I17" s="102">
        <f>'G-2'!F17</f>
        <v>42</v>
      </c>
      <c r="J17" s="102">
        <f>'G-2'!F18</f>
        <v>34</v>
      </c>
      <c r="K17" s="102">
        <f>'G-2'!F19</f>
        <v>49</v>
      </c>
      <c r="L17" s="102">
        <f>'G-2'!F20</f>
        <v>33.5</v>
      </c>
      <c r="M17" s="102">
        <f>'G-2'!F21</f>
        <v>22</v>
      </c>
      <c r="N17" s="118"/>
      <c r="O17" s="103"/>
      <c r="P17" s="102">
        <f>'G-2'!M10</f>
        <v>21.5</v>
      </c>
      <c r="Q17" s="102">
        <f>'G-2'!M11</f>
        <v>22</v>
      </c>
      <c r="R17" s="102">
        <f>'G-2'!M12</f>
        <v>22</v>
      </c>
      <c r="S17" s="102">
        <f>'G-2'!M13</f>
        <v>32</v>
      </c>
      <c r="T17" s="102">
        <f>'G-2'!M14</f>
        <v>49</v>
      </c>
      <c r="U17" s="102">
        <f>'G-2'!M15</f>
        <v>38.5</v>
      </c>
      <c r="V17" s="102">
        <f>'G-2'!M16</f>
        <v>46</v>
      </c>
      <c r="W17" s="102">
        <f>'G-2'!M17</f>
        <v>29</v>
      </c>
      <c r="X17" s="102">
        <f>'G-2'!M18</f>
        <v>30.5</v>
      </c>
      <c r="Y17" s="102">
        <f>'G-2'!M19</f>
        <v>25</v>
      </c>
      <c r="Z17" s="102">
        <f>'G-2'!M20</f>
        <v>30.5</v>
      </c>
      <c r="AA17" s="102">
        <f>'G-2'!M21</f>
        <v>27</v>
      </c>
      <c r="AB17" s="118"/>
      <c r="AC17" s="103"/>
      <c r="AD17" s="102">
        <f>'G-2'!T10</f>
        <v>24.5</v>
      </c>
      <c r="AE17" s="102">
        <f>'G-2'!T11</f>
        <v>35.5</v>
      </c>
      <c r="AF17" s="102">
        <f>'G-2'!T12</f>
        <v>31.5</v>
      </c>
      <c r="AG17" s="102">
        <f>'G-2'!T13</f>
        <v>24</v>
      </c>
      <c r="AH17" s="102">
        <f>'G-2'!T14</f>
        <v>26.5</v>
      </c>
      <c r="AI17" s="102">
        <f>'G-2'!T15</f>
        <v>33.5</v>
      </c>
      <c r="AJ17" s="102">
        <f>'G-2'!T16</f>
        <v>25.5</v>
      </c>
      <c r="AK17" s="102">
        <f>'G-2'!T17</f>
        <v>121</v>
      </c>
      <c r="AL17" s="102">
        <f>'G-2'!T18</f>
        <v>42</v>
      </c>
      <c r="AM17" s="102">
        <f>'G-2'!T19</f>
        <v>44</v>
      </c>
      <c r="AN17" s="102">
        <f>'G-2'!T20</f>
        <v>31</v>
      </c>
      <c r="AO17" s="102">
        <f>'G-2'!T21</f>
        <v>36.5</v>
      </c>
      <c r="AP17" s="102">
        <f>'G-2'!T22</f>
        <v>32</v>
      </c>
      <c r="AQ17" s="102">
        <f>'G-2'!T23</f>
        <v>23</v>
      </c>
      <c r="AR17" s="102">
        <f>'G-2'!T24</f>
        <v>27</v>
      </c>
      <c r="AS17" s="102">
        <f>'G-2'!T25</f>
        <v>23.5</v>
      </c>
      <c r="AT17" s="118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>
        <f t="shared" ref="BN17:BV17" si="12">E18</f>
        <v>134</v>
      </c>
      <c r="BO17" s="56">
        <f t="shared" si="12"/>
        <v>163.5</v>
      </c>
      <c r="BP17" s="56">
        <f t="shared" si="12"/>
        <v>198</v>
      </c>
      <c r="BQ17" s="56">
        <f t="shared" si="12"/>
        <v>221</v>
      </c>
      <c r="BR17" s="56">
        <f t="shared" si="12"/>
        <v>212</v>
      </c>
      <c r="BS17" s="56">
        <f t="shared" si="12"/>
        <v>189.5</v>
      </c>
      <c r="BT17" s="56">
        <f t="shared" si="12"/>
        <v>177</v>
      </c>
      <c r="BU17" s="56">
        <f t="shared" si="12"/>
        <v>158.5</v>
      </c>
      <c r="BV17" s="56">
        <f t="shared" si="12"/>
        <v>138.5</v>
      </c>
      <c r="BW17" s="56"/>
      <c r="BX17" s="56"/>
      <c r="BY17" s="56"/>
      <c r="BZ17" s="56"/>
      <c r="CA17" s="56"/>
      <c r="CB17" s="56">
        <f t="shared" ref="CB17:CJ17" si="13">S18</f>
        <v>97.5</v>
      </c>
      <c r="CC17" s="56">
        <f t="shared" si="13"/>
        <v>125</v>
      </c>
      <c r="CD17" s="56">
        <f t="shared" si="13"/>
        <v>141.5</v>
      </c>
      <c r="CE17" s="56">
        <f t="shared" si="13"/>
        <v>165.5</v>
      </c>
      <c r="CF17" s="56">
        <f t="shared" si="13"/>
        <v>162.5</v>
      </c>
      <c r="CG17" s="56">
        <f t="shared" si="13"/>
        <v>144</v>
      </c>
      <c r="CH17" s="56">
        <f t="shared" si="13"/>
        <v>130.5</v>
      </c>
      <c r="CI17" s="56">
        <f t="shared" si="13"/>
        <v>115</v>
      </c>
      <c r="CJ17" s="56">
        <f t="shared" si="13"/>
        <v>113</v>
      </c>
      <c r="CK17" s="56"/>
      <c r="CL17" s="56"/>
      <c r="CM17" s="56"/>
      <c r="CN17" s="56"/>
      <c r="CO17" s="56"/>
      <c r="CP17" s="56"/>
      <c r="CQ17" s="56">
        <f t="shared" ref="CQ17:DC17" si="14">AG18</f>
        <v>115.5</v>
      </c>
      <c r="CR17" s="56">
        <f t="shared" si="14"/>
        <v>117.5</v>
      </c>
      <c r="CS17" s="56">
        <f t="shared" si="14"/>
        <v>115.5</v>
      </c>
      <c r="CT17" s="56">
        <f t="shared" si="14"/>
        <v>109.5</v>
      </c>
      <c r="CU17" s="56">
        <f t="shared" si="14"/>
        <v>206.5</v>
      </c>
      <c r="CV17" s="56">
        <f t="shared" si="14"/>
        <v>222</v>
      </c>
      <c r="CW17" s="56">
        <f t="shared" si="14"/>
        <v>232.5</v>
      </c>
      <c r="CX17" s="56">
        <f t="shared" si="14"/>
        <v>238</v>
      </c>
      <c r="CY17" s="56">
        <f t="shared" si="14"/>
        <v>153.5</v>
      </c>
      <c r="CZ17" s="56">
        <f t="shared" si="14"/>
        <v>143.5</v>
      </c>
      <c r="DA17" s="56">
        <f t="shared" si="14"/>
        <v>122.5</v>
      </c>
      <c r="DB17" s="56">
        <f t="shared" si="14"/>
        <v>118.5</v>
      </c>
      <c r="DC17" s="56">
        <f t="shared" si="14"/>
        <v>105.5</v>
      </c>
    </row>
    <row r="18" spans="1:125" ht="16.5" customHeight="1" x14ac:dyDescent="0.2">
      <c r="A18" s="55" t="s">
        <v>73</v>
      </c>
      <c r="B18" s="102"/>
      <c r="C18" s="102"/>
      <c r="D18" s="102"/>
      <c r="E18" s="102">
        <f>B17+C17+D17+E17</f>
        <v>134</v>
      </c>
      <c r="F18" s="102">
        <f t="shared" ref="F18" si="15">C17+D17+E17+F17</f>
        <v>163.5</v>
      </c>
      <c r="G18" s="102">
        <f t="shared" ref="G18" si="16">D17+E17+F17+G17</f>
        <v>198</v>
      </c>
      <c r="H18" s="102">
        <f t="shared" ref="H18" si="17">E17+F17+G17+H17</f>
        <v>221</v>
      </c>
      <c r="I18" s="102">
        <f t="shared" ref="I18" si="18">F17+G17+H17+I17</f>
        <v>212</v>
      </c>
      <c r="J18" s="102">
        <f t="shared" ref="J18" si="19">G17+H17+I17+J17</f>
        <v>189.5</v>
      </c>
      <c r="K18" s="102">
        <f t="shared" ref="K18" si="20">H17+I17+J17+K17</f>
        <v>177</v>
      </c>
      <c r="L18" s="102">
        <f t="shared" ref="L18" si="21">I17+J17+K17+L17</f>
        <v>158.5</v>
      </c>
      <c r="M18" s="102">
        <f t="shared" ref="M18" si="22">J17+K17+L17+M17</f>
        <v>138.5</v>
      </c>
      <c r="N18" s="118"/>
      <c r="O18" s="103"/>
      <c r="P18" s="102"/>
      <c r="Q18" s="102"/>
      <c r="R18" s="102"/>
      <c r="S18" s="102">
        <f>P17+Q17+R17+S17</f>
        <v>97.5</v>
      </c>
      <c r="T18" s="102">
        <f t="shared" ref="T18" si="23">Q17+R17+S17+T17</f>
        <v>125</v>
      </c>
      <c r="U18" s="102">
        <f t="shared" ref="U18" si="24">R17+S17+T17+U17</f>
        <v>141.5</v>
      </c>
      <c r="V18" s="102">
        <f t="shared" ref="V18" si="25">S17+T17+U17+V17</f>
        <v>165.5</v>
      </c>
      <c r="W18" s="102">
        <f t="shared" ref="W18" si="26">T17+U17+V17+W17</f>
        <v>162.5</v>
      </c>
      <c r="X18" s="102">
        <f t="shared" ref="X18" si="27">U17+V17+W17+X17</f>
        <v>144</v>
      </c>
      <c r="Y18" s="102">
        <f t="shared" ref="Y18" si="28">V17+W17+X17+Y17</f>
        <v>130.5</v>
      </c>
      <c r="Z18" s="102">
        <f t="shared" ref="Z18" si="29">W17+X17+Y17+Z17</f>
        <v>115</v>
      </c>
      <c r="AA18" s="102">
        <f t="shared" ref="AA18" si="30">X17+Y17+Z17+AA17</f>
        <v>113</v>
      </c>
      <c r="AB18" s="118"/>
      <c r="AC18" s="103"/>
      <c r="AD18" s="102"/>
      <c r="AE18" s="102"/>
      <c r="AF18" s="102"/>
      <c r="AG18" s="102">
        <f>AD17+AE17+AF17+AG17</f>
        <v>115.5</v>
      </c>
      <c r="AH18" s="102">
        <f t="shared" ref="AH18" si="31">AE17+AF17+AG17+AH17</f>
        <v>117.5</v>
      </c>
      <c r="AI18" s="102">
        <f t="shared" ref="AI18" si="32">AF17+AG17+AH17+AI17</f>
        <v>115.5</v>
      </c>
      <c r="AJ18" s="102">
        <f t="shared" ref="AJ18" si="33">AG17+AH17+AI17+AJ17</f>
        <v>109.5</v>
      </c>
      <c r="AK18" s="102">
        <f t="shared" ref="AK18" si="34">AH17+AI17+AJ17+AK17</f>
        <v>206.5</v>
      </c>
      <c r="AL18" s="102">
        <f t="shared" ref="AL18" si="35">AI17+AJ17+AK17+AL17</f>
        <v>222</v>
      </c>
      <c r="AM18" s="102">
        <f t="shared" ref="AM18" si="36">AJ17+AK17+AL17+AM17</f>
        <v>232.5</v>
      </c>
      <c r="AN18" s="102">
        <f t="shared" ref="AN18" si="37">AK17+AL17+AM17+AN17</f>
        <v>238</v>
      </c>
      <c r="AO18" s="102">
        <f t="shared" ref="AO18" si="38">AL17+AM17+AN17+AO17</f>
        <v>153.5</v>
      </c>
      <c r="AP18" s="102">
        <f t="shared" ref="AP18" si="39">AM17+AN17+AO17+AP17</f>
        <v>143.5</v>
      </c>
      <c r="AQ18" s="102">
        <f t="shared" ref="AQ18" si="40">AN17+AO17+AP17+AQ17</f>
        <v>122.5</v>
      </c>
      <c r="AR18" s="102">
        <f t="shared" ref="AR18" si="41">AO17+AP17+AQ17+AR17</f>
        <v>118.5</v>
      </c>
      <c r="AS18" s="102">
        <f t="shared" ref="AS18" si="42">AP17+AQ17+AR17+AS17</f>
        <v>105.5</v>
      </c>
      <c r="AT18" s="118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>
        <f t="shared" ref="BN18:BV18" si="43">E26</f>
        <v>261.5</v>
      </c>
      <c r="BO18" s="56">
        <f t="shared" si="43"/>
        <v>327</v>
      </c>
      <c r="BP18" s="56">
        <f t="shared" si="43"/>
        <v>349.5</v>
      </c>
      <c r="BQ18" s="56">
        <f t="shared" si="43"/>
        <v>354.5</v>
      </c>
      <c r="BR18" s="56">
        <f t="shared" si="43"/>
        <v>357</v>
      </c>
      <c r="BS18" s="56">
        <f t="shared" si="43"/>
        <v>304</v>
      </c>
      <c r="BT18" s="56">
        <f t="shared" si="43"/>
        <v>309</v>
      </c>
      <c r="BU18" s="56">
        <f t="shared" si="43"/>
        <v>318.5</v>
      </c>
      <c r="BV18" s="56">
        <f t="shared" si="43"/>
        <v>292.5</v>
      </c>
      <c r="BW18" s="56"/>
      <c r="BX18" s="56"/>
      <c r="BY18" s="56"/>
      <c r="BZ18" s="56"/>
      <c r="CA18" s="56"/>
      <c r="CB18" s="56">
        <f t="shared" ref="CB18:CJ18" si="44">S26</f>
        <v>256.5</v>
      </c>
      <c r="CC18" s="56">
        <f t="shared" si="44"/>
        <v>281.5</v>
      </c>
      <c r="CD18" s="56">
        <f t="shared" si="44"/>
        <v>318</v>
      </c>
      <c r="CE18" s="56">
        <f t="shared" si="44"/>
        <v>423.5</v>
      </c>
      <c r="CF18" s="56">
        <f t="shared" si="44"/>
        <v>467</v>
      </c>
      <c r="CG18" s="56">
        <f t="shared" si="44"/>
        <v>473.5</v>
      </c>
      <c r="CH18" s="56">
        <f t="shared" si="44"/>
        <v>444</v>
      </c>
      <c r="CI18" s="56">
        <f t="shared" si="44"/>
        <v>360.5</v>
      </c>
      <c r="CJ18" s="56">
        <f t="shared" si="44"/>
        <v>325</v>
      </c>
      <c r="CK18" s="56"/>
      <c r="CL18" s="56"/>
      <c r="CM18" s="56"/>
      <c r="CN18" s="56"/>
      <c r="CO18" s="56"/>
      <c r="CP18" s="56"/>
      <c r="CQ18" s="56">
        <f t="shared" ref="CQ18:DC18" si="45">AG26</f>
        <v>328.5</v>
      </c>
      <c r="CR18" s="56">
        <f t="shared" si="45"/>
        <v>354</v>
      </c>
      <c r="CS18" s="56">
        <f t="shared" si="45"/>
        <v>394</v>
      </c>
      <c r="CT18" s="56">
        <f t="shared" si="45"/>
        <v>421.5</v>
      </c>
      <c r="CU18" s="56">
        <f t="shared" si="45"/>
        <v>453.5</v>
      </c>
      <c r="CV18" s="56">
        <f t="shared" si="45"/>
        <v>468.5</v>
      </c>
      <c r="CW18" s="56">
        <f t="shared" si="45"/>
        <v>462</v>
      </c>
      <c r="CX18" s="56">
        <f t="shared" si="45"/>
        <v>470.5</v>
      </c>
      <c r="CY18" s="56">
        <f t="shared" si="45"/>
        <v>460.5</v>
      </c>
      <c r="CZ18" s="56">
        <f t="shared" si="45"/>
        <v>466.5</v>
      </c>
      <c r="DA18" s="56">
        <f t="shared" si="45"/>
        <v>485</v>
      </c>
      <c r="DB18" s="56">
        <f t="shared" si="45"/>
        <v>465</v>
      </c>
      <c r="DC18" s="56">
        <f t="shared" si="45"/>
        <v>451</v>
      </c>
    </row>
    <row r="19" spans="1:125" ht="16.5" customHeight="1" x14ac:dyDescent="0.2">
      <c r="A19" s="52" t="s">
        <v>74</v>
      </c>
      <c r="B19" s="104"/>
      <c r="C19" s="105" t="s">
        <v>75</v>
      </c>
      <c r="D19" s="106">
        <f>DIRECCIONALIDAD!J19/100</f>
        <v>1.8018018018018018E-2</v>
      </c>
      <c r="E19" s="105"/>
      <c r="F19" s="105" t="s">
        <v>76</v>
      </c>
      <c r="G19" s="106">
        <f>DIRECCIONALIDAD!J20/100</f>
        <v>0.71171171171171166</v>
      </c>
      <c r="H19" s="105"/>
      <c r="I19" s="105" t="s">
        <v>77</v>
      </c>
      <c r="J19" s="106">
        <f>DIRECCIONALIDAD!J21/100</f>
        <v>0.27027027027027029</v>
      </c>
      <c r="K19" s="105"/>
      <c r="L19" s="105"/>
      <c r="M19" s="107"/>
      <c r="N19" s="119"/>
      <c r="O19" s="101"/>
      <c r="P19" s="104"/>
      <c r="Q19" s="105" t="s">
        <v>75</v>
      </c>
      <c r="R19" s="106">
        <f>DIRECCIONALIDAD!J22/100</f>
        <v>4.3478260869565216E-2</v>
      </c>
      <c r="S19" s="105"/>
      <c r="T19" s="105" t="s">
        <v>76</v>
      </c>
      <c r="U19" s="106">
        <f>DIRECCIONALIDAD!J23/100</f>
        <v>0.77391304347826084</v>
      </c>
      <c r="V19" s="105"/>
      <c r="W19" s="105" t="s">
        <v>77</v>
      </c>
      <c r="X19" s="106">
        <f>DIRECCIONALIDAD!J24/100</f>
        <v>0.18260869565217391</v>
      </c>
      <c r="Y19" s="105"/>
      <c r="Z19" s="105"/>
      <c r="AA19" s="107"/>
      <c r="AB19" s="119"/>
      <c r="AC19" s="101"/>
      <c r="AD19" s="104"/>
      <c r="AE19" s="104"/>
      <c r="AF19" s="105" t="s">
        <v>75</v>
      </c>
      <c r="AG19" s="106">
        <f>DIRECCIONALIDAD!J25/100</f>
        <v>5.9405940594059403E-2</v>
      </c>
      <c r="AH19" s="105"/>
      <c r="AI19" s="105"/>
      <c r="AJ19" s="106"/>
      <c r="AK19" s="105" t="s">
        <v>77</v>
      </c>
      <c r="AL19" s="106">
        <f>DIRECCIONALIDAD!J26/100</f>
        <v>0.75247524752475248</v>
      </c>
      <c r="AM19" s="106"/>
      <c r="AN19" s="105"/>
      <c r="AO19" s="105"/>
      <c r="AP19" s="105" t="s">
        <v>77</v>
      </c>
      <c r="AQ19" s="106">
        <f>DIRECCIONALIDAD!J27/100</f>
        <v>0.18811881188118812</v>
      </c>
      <c r="AR19" s="106"/>
      <c r="AS19" s="108"/>
      <c r="AT19" s="120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>
        <f t="shared" ref="BN19:BV19" si="46">E22</f>
        <v>218</v>
      </c>
      <c r="BO19" s="47">
        <f t="shared" si="46"/>
        <v>248</v>
      </c>
      <c r="BP19" s="47">
        <f t="shared" si="46"/>
        <v>298.5</v>
      </c>
      <c r="BQ19" s="47">
        <f t="shared" si="46"/>
        <v>339</v>
      </c>
      <c r="BR19" s="47">
        <f t="shared" si="46"/>
        <v>385.5</v>
      </c>
      <c r="BS19" s="47">
        <f t="shared" si="46"/>
        <v>429.5</v>
      </c>
      <c r="BT19" s="47">
        <f t="shared" si="46"/>
        <v>424.5</v>
      </c>
      <c r="BU19" s="47">
        <f t="shared" si="46"/>
        <v>425.5</v>
      </c>
      <c r="BV19" s="47">
        <f t="shared" si="46"/>
        <v>390</v>
      </c>
      <c r="BW19" s="47"/>
      <c r="BX19" s="47"/>
      <c r="BY19" s="47"/>
      <c r="BZ19" s="47"/>
      <c r="CA19" s="47"/>
      <c r="CB19" s="47">
        <f t="shared" ref="CB19:CJ19" si="47">S22</f>
        <v>326</v>
      </c>
      <c r="CC19" s="47">
        <f t="shared" si="47"/>
        <v>329</v>
      </c>
      <c r="CD19" s="47">
        <f t="shared" si="47"/>
        <v>348</v>
      </c>
      <c r="CE19" s="47">
        <f t="shared" si="47"/>
        <v>356</v>
      </c>
      <c r="CF19" s="47">
        <f t="shared" si="47"/>
        <v>346.5</v>
      </c>
      <c r="CG19" s="47">
        <f t="shared" si="47"/>
        <v>352.5</v>
      </c>
      <c r="CH19" s="47">
        <f t="shared" si="47"/>
        <v>352</v>
      </c>
      <c r="CI19" s="47">
        <f t="shared" si="47"/>
        <v>361.5</v>
      </c>
      <c r="CJ19" s="47">
        <f t="shared" si="47"/>
        <v>384.5</v>
      </c>
      <c r="CK19" s="47"/>
      <c r="CL19" s="47"/>
      <c r="CM19" s="47"/>
      <c r="CN19" s="47"/>
      <c r="CO19" s="47"/>
      <c r="CP19" s="47"/>
      <c r="CQ19" s="47">
        <f t="shared" ref="CQ19:DC19" si="48">AG22</f>
        <v>381.5</v>
      </c>
      <c r="CR19" s="47">
        <f t="shared" si="48"/>
        <v>397.5</v>
      </c>
      <c r="CS19" s="47">
        <f t="shared" si="48"/>
        <v>401</v>
      </c>
      <c r="CT19" s="47">
        <f t="shared" si="48"/>
        <v>425.5</v>
      </c>
      <c r="CU19" s="47">
        <f t="shared" si="48"/>
        <v>437.5</v>
      </c>
      <c r="CV19" s="47">
        <f t="shared" si="48"/>
        <v>439.5</v>
      </c>
      <c r="CW19" s="47">
        <f t="shared" si="48"/>
        <v>434.5</v>
      </c>
      <c r="CX19" s="47">
        <f t="shared" si="48"/>
        <v>410</v>
      </c>
      <c r="CY19" s="47">
        <f t="shared" si="48"/>
        <v>376.5</v>
      </c>
      <c r="CZ19" s="47">
        <f t="shared" si="48"/>
        <v>352.5</v>
      </c>
      <c r="DA19" s="47">
        <f t="shared" si="48"/>
        <v>325</v>
      </c>
      <c r="DB19" s="47">
        <f t="shared" si="48"/>
        <v>316</v>
      </c>
      <c r="DC19" s="47">
        <f t="shared" si="48"/>
        <v>308.5</v>
      </c>
    </row>
    <row r="20" spans="1:125" ht="16.5" customHeight="1" x14ac:dyDescent="0.25">
      <c r="A20" s="47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34"/>
      <c r="P20" s="134"/>
      <c r="Q20" s="134"/>
      <c r="R20" s="134"/>
      <c r="S20" s="134"/>
      <c r="T20" s="134"/>
      <c r="U20" s="134" t="s">
        <v>135</v>
      </c>
      <c r="V20" s="134"/>
      <c r="W20" s="134"/>
      <c r="X20" s="134"/>
      <c r="Y20" s="134"/>
      <c r="Z20" s="134"/>
      <c r="AA20" s="134"/>
      <c r="AB20" s="101"/>
      <c r="AC20" s="101"/>
      <c r="AD20" s="101"/>
      <c r="AE20" s="101"/>
      <c r="AF20" s="101"/>
      <c r="AG20" s="101"/>
      <c r="AH20" s="101"/>
      <c r="AI20" s="101"/>
      <c r="AJ20" s="101"/>
      <c r="AK20" s="101"/>
      <c r="AL20" s="101"/>
      <c r="AM20" s="101"/>
      <c r="AN20" s="101"/>
      <c r="AO20" s="101"/>
      <c r="AP20" s="101"/>
      <c r="AQ20" s="101"/>
      <c r="AR20" s="101"/>
      <c r="AS20" s="101"/>
      <c r="AT20" s="101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>
        <f t="shared" ref="BN20:BV20" si="49">E30</f>
        <v>1276.5</v>
      </c>
      <c r="BO20" s="47">
        <f t="shared" si="49"/>
        <v>1491</v>
      </c>
      <c r="BP20" s="47">
        <f t="shared" si="49"/>
        <v>1650</v>
      </c>
      <c r="BQ20" s="47">
        <f t="shared" si="49"/>
        <v>1716.5</v>
      </c>
      <c r="BR20" s="47">
        <f t="shared" si="49"/>
        <v>1808</v>
      </c>
      <c r="BS20" s="47">
        <f t="shared" si="49"/>
        <v>1808.5</v>
      </c>
      <c r="BT20" s="47">
        <f t="shared" si="49"/>
        <v>1757.5</v>
      </c>
      <c r="BU20" s="47">
        <f t="shared" si="49"/>
        <v>1729</v>
      </c>
      <c r="BV20" s="47">
        <f t="shared" si="49"/>
        <v>1587.5</v>
      </c>
      <c r="BW20" s="47"/>
      <c r="BX20" s="47"/>
      <c r="BY20" s="47"/>
      <c r="BZ20" s="47"/>
      <c r="CA20" s="47"/>
      <c r="CB20" s="47">
        <f t="shared" ref="CB20:CJ20" si="50">S30</f>
        <v>1208</v>
      </c>
      <c r="CC20" s="47">
        <f t="shared" si="50"/>
        <v>1309.5</v>
      </c>
      <c r="CD20" s="47">
        <f t="shared" si="50"/>
        <v>1478</v>
      </c>
      <c r="CE20" s="47">
        <f t="shared" si="50"/>
        <v>1657.5</v>
      </c>
      <c r="CF20" s="47">
        <f t="shared" si="50"/>
        <v>1709</v>
      </c>
      <c r="CG20" s="47">
        <f t="shared" si="50"/>
        <v>1700.5</v>
      </c>
      <c r="CH20" s="47">
        <f t="shared" si="50"/>
        <v>1603</v>
      </c>
      <c r="CI20" s="47">
        <f t="shared" si="50"/>
        <v>1535</v>
      </c>
      <c r="CJ20" s="47">
        <f t="shared" si="50"/>
        <v>1520</v>
      </c>
      <c r="CK20" s="47"/>
      <c r="CL20" s="47"/>
      <c r="CM20" s="47"/>
      <c r="CN20" s="47"/>
      <c r="CO20" s="47"/>
      <c r="CP20" s="47"/>
      <c r="CQ20" s="47">
        <f t="shared" ref="CQ20:DC20" si="51">AG30</f>
        <v>1482</v>
      </c>
      <c r="CR20" s="47">
        <f t="shared" si="51"/>
        <v>1604</v>
      </c>
      <c r="CS20" s="47">
        <f t="shared" si="51"/>
        <v>1688.5</v>
      </c>
      <c r="CT20" s="47">
        <f t="shared" si="51"/>
        <v>1703</v>
      </c>
      <c r="CU20" s="47">
        <f t="shared" si="51"/>
        <v>1852.5</v>
      </c>
      <c r="CV20" s="47">
        <f t="shared" si="51"/>
        <v>1915</v>
      </c>
      <c r="CW20" s="47">
        <f t="shared" si="51"/>
        <v>1940</v>
      </c>
      <c r="CX20" s="47">
        <f t="shared" si="51"/>
        <v>1983</v>
      </c>
      <c r="CY20" s="47">
        <f t="shared" si="51"/>
        <v>1830</v>
      </c>
      <c r="CZ20" s="47">
        <f t="shared" si="51"/>
        <v>1709.5</v>
      </c>
      <c r="DA20" s="47">
        <f t="shared" si="51"/>
        <v>1614.5</v>
      </c>
      <c r="DB20" s="47">
        <f t="shared" si="51"/>
        <v>1514.5</v>
      </c>
      <c r="DC20" s="47">
        <f t="shared" si="51"/>
        <v>1435.5</v>
      </c>
    </row>
    <row r="21" spans="1:125" ht="16.5" customHeight="1" x14ac:dyDescent="0.2">
      <c r="A21" s="55" t="s">
        <v>72</v>
      </c>
      <c r="B21" s="102">
        <f>'G-3'!F10</f>
        <v>42</v>
      </c>
      <c r="C21" s="102">
        <f>'G-3'!F11</f>
        <v>52</v>
      </c>
      <c r="D21" s="102">
        <f>'G-3'!F12</f>
        <v>60</v>
      </c>
      <c r="E21" s="102">
        <f>'G-3'!F13</f>
        <v>64</v>
      </c>
      <c r="F21" s="102">
        <f>'G-3'!F14</f>
        <v>72</v>
      </c>
      <c r="G21" s="102">
        <f>'G-3'!F15</f>
        <v>102.5</v>
      </c>
      <c r="H21" s="102">
        <f>'G-3'!F16</f>
        <v>100.5</v>
      </c>
      <c r="I21" s="102">
        <f>'G-3'!F17</f>
        <v>110.5</v>
      </c>
      <c r="J21" s="102">
        <f>'G-3'!F18</f>
        <v>116</v>
      </c>
      <c r="K21" s="102">
        <f>'G-3'!F19</f>
        <v>97.5</v>
      </c>
      <c r="L21" s="102">
        <f>'G-3'!F20</f>
        <v>101.5</v>
      </c>
      <c r="M21" s="102">
        <f>'G-3'!F21</f>
        <v>75</v>
      </c>
      <c r="N21" s="118"/>
      <c r="O21" s="103"/>
      <c r="P21" s="102">
        <f>'G-3'!M10</f>
        <v>85</v>
      </c>
      <c r="Q21" s="102">
        <f>'G-3'!M11</f>
        <v>73.5</v>
      </c>
      <c r="R21" s="102">
        <f>'G-3'!M12</f>
        <v>79</v>
      </c>
      <c r="S21" s="102">
        <f>'G-3'!M13</f>
        <v>88.5</v>
      </c>
      <c r="T21" s="102">
        <f>'G-3'!M14</f>
        <v>88</v>
      </c>
      <c r="U21" s="102">
        <f>'G-3'!M15</f>
        <v>92.5</v>
      </c>
      <c r="V21" s="102">
        <f>'G-3'!M16</f>
        <v>87</v>
      </c>
      <c r="W21" s="102">
        <f>'G-3'!M17</f>
        <v>79</v>
      </c>
      <c r="X21" s="102">
        <f>'G-3'!M18</f>
        <v>94</v>
      </c>
      <c r="Y21" s="102">
        <f>'G-3'!M19</f>
        <v>92</v>
      </c>
      <c r="Z21" s="102">
        <f>'G-3'!M20</f>
        <v>96.5</v>
      </c>
      <c r="AA21" s="102">
        <f>'G-3'!M21</f>
        <v>102</v>
      </c>
      <c r="AB21" s="118"/>
      <c r="AC21" s="103"/>
      <c r="AD21" s="102">
        <f>'G-3'!T10</f>
        <v>91.5</v>
      </c>
      <c r="AE21" s="102">
        <f>'G-3'!T11</f>
        <v>104.5</v>
      </c>
      <c r="AF21" s="102">
        <f>'G-3'!T12</f>
        <v>84</v>
      </c>
      <c r="AG21" s="102">
        <f>'G-3'!T13</f>
        <v>101.5</v>
      </c>
      <c r="AH21" s="102">
        <f>'G-3'!T14</f>
        <v>107.5</v>
      </c>
      <c r="AI21" s="102">
        <f>'G-3'!T15</f>
        <v>108</v>
      </c>
      <c r="AJ21" s="102">
        <f>'G-3'!T16</f>
        <v>108.5</v>
      </c>
      <c r="AK21" s="102">
        <f>'G-3'!T17</f>
        <v>113.5</v>
      </c>
      <c r="AL21" s="102">
        <f>'G-3'!T18</f>
        <v>109.5</v>
      </c>
      <c r="AM21" s="102">
        <f>'G-3'!T19</f>
        <v>103</v>
      </c>
      <c r="AN21" s="102">
        <f>'G-3'!T20</f>
        <v>84</v>
      </c>
      <c r="AO21" s="102">
        <f>'G-3'!T21</f>
        <v>80</v>
      </c>
      <c r="AP21" s="102">
        <f>'G-3'!T22</f>
        <v>85.5</v>
      </c>
      <c r="AQ21" s="102">
        <f>'G-3'!T23</f>
        <v>75.5</v>
      </c>
      <c r="AR21" s="102">
        <f>'G-3'!T24</f>
        <v>75</v>
      </c>
      <c r="AS21" s="102">
        <f>'G-3'!T25</f>
        <v>72.5</v>
      </c>
      <c r="AT21" s="118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  <c r="CD21" s="56"/>
      <c r="CE21" s="56"/>
      <c r="CF21" s="56"/>
      <c r="CG21" s="56"/>
      <c r="CH21" s="56"/>
      <c r="CI21" s="56"/>
      <c r="CJ21" s="56"/>
      <c r="CK21" s="56"/>
      <c r="CL21" s="56"/>
      <c r="CM21" s="56"/>
      <c r="CN21" s="56"/>
      <c r="CO21" s="56"/>
      <c r="CP21" s="56"/>
      <c r="CQ21" s="56"/>
      <c r="CR21" s="56"/>
      <c r="CS21" s="56"/>
      <c r="CT21" s="56"/>
      <c r="CU21" s="56"/>
      <c r="CV21" s="56"/>
      <c r="CW21" s="56"/>
      <c r="CX21" s="56"/>
      <c r="CY21" s="56"/>
      <c r="CZ21" s="56"/>
      <c r="DA21" s="56"/>
      <c r="DB21" s="56"/>
      <c r="DC21" s="56"/>
      <c r="DD21" s="56"/>
    </row>
    <row r="22" spans="1:125" ht="16.5" customHeight="1" x14ac:dyDescent="0.2">
      <c r="A22" s="55" t="s">
        <v>73</v>
      </c>
      <c r="B22" s="102"/>
      <c r="C22" s="102"/>
      <c r="D22" s="102"/>
      <c r="E22" s="102">
        <f>B21+C21+D21+E21</f>
        <v>218</v>
      </c>
      <c r="F22" s="102">
        <f t="shared" ref="F22" si="52">C21+D21+E21+F21</f>
        <v>248</v>
      </c>
      <c r="G22" s="102">
        <f t="shared" ref="G22" si="53">D21+E21+F21+G21</f>
        <v>298.5</v>
      </c>
      <c r="H22" s="102">
        <f t="shared" ref="H22" si="54">E21+F21+G21+H21</f>
        <v>339</v>
      </c>
      <c r="I22" s="102">
        <f t="shared" ref="I22" si="55">F21+G21+H21+I21</f>
        <v>385.5</v>
      </c>
      <c r="J22" s="102">
        <f t="shared" ref="J22" si="56">G21+H21+I21+J21</f>
        <v>429.5</v>
      </c>
      <c r="K22" s="102">
        <f t="shared" ref="K22" si="57">H21+I21+J21+K21</f>
        <v>424.5</v>
      </c>
      <c r="L22" s="102">
        <f t="shared" ref="L22" si="58">I21+J21+K21+L21</f>
        <v>425.5</v>
      </c>
      <c r="M22" s="102">
        <f t="shared" ref="M22" si="59">J21+K21+L21+M21</f>
        <v>390</v>
      </c>
      <c r="N22" s="118"/>
      <c r="O22" s="103"/>
      <c r="P22" s="102"/>
      <c r="Q22" s="102"/>
      <c r="R22" s="102"/>
      <c r="S22" s="102">
        <f>P21+Q21+R21+S21</f>
        <v>326</v>
      </c>
      <c r="T22" s="102">
        <f t="shared" ref="T22:AA22" si="60">Q21+R21+S21+T21</f>
        <v>329</v>
      </c>
      <c r="U22" s="102">
        <f t="shared" si="60"/>
        <v>348</v>
      </c>
      <c r="V22" s="102">
        <f t="shared" si="60"/>
        <v>356</v>
      </c>
      <c r="W22" s="102">
        <f t="shared" si="60"/>
        <v>346.5</v>
      </c>
      <c r="X22" s="102">
        <f t="shared" si="60"/>
        <v>352.5</v>
      </c>
      <c r="Y22" s="102">
        <f t="shared" si="60"/>
        <v>352</v>
      </c>
      <c r="Z22" s="102">
        <f t="shared" si="60"/>
        <v>361.5</v>
      </c>
      <c r="AA22" s="102">
        <f t="shared" si="60"/>
        <v>384.5</v>
      </c>
      <c r="AB22" s="118"/>
      <c r="AC22" s="103"/>
      <c r="AD22" s="102"/>
      <c r="AE22" s="102"/>
      <c r="AF22" s="102"/>
      <c r="AG22" s="102">
        <f>AD21+AE21+AF21+AG21</f>
        <v>381.5</v>
      </c>
      <c r="AH22" s="102">
        <f t="shared" ref="AH22" si="61">AE21+AF21+AG21+AH21</f>
        <v>397.5</v>
      </c>
      <c r="AI22" s="102">
        <f t="shared" ref="AI22" si="62">AF21+AG21+AH21+AI21</f>
        <v>401</v>
      </c>
      <c r="AJ22" s="102">
        <f t="shared" ref="AJ22" si="63">AG21+AH21+AI21+AJ21</f>
        <v>425.5</v>
      </c>
      <c r="AK22" s="102">
        <f t="shared" ref="AK22" si="64">AH21+AI21+AJ21+AK21</f>
        <v>437.5</v>
      </c>
      <c r="AL22" s="102">
        <f t="shared" ref="AL22" si="65">AI21+AJ21+AK21+AL21</f>
        <v>439.5</v>
      </c>
      <c r="AM22" s="102">
        <f t="shared" ref="AM22" si="66">AJ21+AK21+AL21+AM21</f>
        <v>434.5</v>
      </c>
      <c r="AN22" s="102">
        <f t="shared" ref="AN22" si="67">AK21+AL21+AM21+AN21</f>
        <v>410</v>
      </c>
      <c r="AO22" s="102">
        <f t="shared" ref="AO22" si="68">AL21+AM21+AN21+AO21</f>
        <v>376.5</v>
      </c>
      <c r="AP22" s="102">
        <f t="shared" ref="AP22" si="69">AM21+AN21+AO21+AP21</f>
        <v>352.5</v>
      </c>
      <c r="AQ22" s="102">
        <f t="shared" ref="AQ22" si="70">AN21+AO21+AP21+AQ21</f>
        <v>325</v>
      </c>
      <c r="AR22" s="102">
        <f t="shared" ref="AR22" si="71">AO21+AP21+AQ21+AR21</f>
        <v>316</v>
      </c>
      <c r="AS22" s="102">
        <f t="shared" ref="AS22" si="72">AP21+AQ21+AR21+AS21</f>
        <v>308.5</v>
      </c>
      <c r="AT22" s="118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  <c r="CA22" s="56"/>
      <c r="CB22" s="56"/>
      <c r="CC22" s="56"/>
      <c r="CD22" s="56"/>
      <c r="CE22" s="56"/>
      <c r="CF22" s="56"/>
      <c r="CG22" s="56"/>
      <c r="CH22" s="56"/>
      <c r="CI22" s="56"/>
      <c r="CJ22" s="56"/>
      <c r="CK22" s="56"/>
      <c r="CL22" s="56"/>
      <c r="CM22" s="56"/>
      <c r="CN22" s="56"/>
      <c r="CO22" s="56"/>
      <c r="CP22" s="56"/>
      <c r="CQ22" s="56"/>
      <c r="CR22" s="56"/>
      <c r="CS22" s="56"/>
      <c r="CT22" s="56"/>
      <c r="CU22" s="56"/>
      <c r="CV22" s="56"/>
      <c r="CW22" s="56"/>
      <c r="CX22" s="56"/>
      <c r="CY22" s="56"/>
      <c r="CZ22" s="56"/>
      <c r="DA22" s="56"/>
      <c r="DB22" s="56"/>
      <c r="DC22" s="56"/>
      <c r="DD22" s="56"/>
    </row>
    <row r="23" spans="1:125" ht="16.5" customHeight="1" x14ac:dyDescent="0.2">
      <c r="A23" s="52" t="s">
        <v>74</v>
      </c>
      <c r="B23" s="104"/>
      <c r="C23" s="105" t="s">
        <v>75</v>
      </c>
      <c r="D23" s="106">
        <f>DIRECCIONALIDAD!J28/100</f>
        <v>0.18980169971671387</v>
      </c>
      <c r="E23" s="105"/>
      <c r="F23" s="105" t="s">
        <v>76</v>
      </c>
      <c r="G23" s="106">
        <f>DIRECCIONALIDAD!J29/100</f>
        <v>0.62606232294617559</v>
      </c>
      <c r="H23" s="105"/>
      <c r="I23" s="105" t="s">
        <v>77</v>
      </c>
      <c r="J23" s="106">
        <f>DIRECCIONALIDAD!J30/100</f>
        <v>0.18413597733711046</v>
      </c>
      <c r="K23" s="105"/>
      <c r="L23" s="105"/>
      <c r="M23" s="107"/>
      <c r="N23" s="119"/>
      <c r="O23" s="101"/>
      <c r="P23" s="104"/>
      <c r="Q23" s="105" t="s">
        <v>75</v>
      </c>
      <c r="R23" s="106">
        <f>DIRECCIONALIDAD!J31/100</f>
        <v>0.14357682619647355</v>
      </c>
      <c r="S23" s="105"/>
      <c r="T23" s="105" t="s">
        <v>76</v>
      </c>
      <c r="U23" s="106">
        <f>DIRECCIONALIDAD!J32/100</f>
        <v>0.74055415617128462</v>
      </c>
      <c r="V23" s="105"/>
      <c r="W23" s="105" t="s">
        <v>77</v>
      </c>
      <c r="X23" s="106">
        <f>DIRECCIONALIDAD!J33/100</f>
        <v>0.11586901763224182</v>
      </c>
      <c r="Y23" s="105"/>
      <c r="Z23" s="105"/>
      <c r="AA23" s="107"/>
      <c r="AB23" s="136"/>
      <c r="AC23" s="135"/>
      <c r="AD23" s="104"/>
      <c r="AE23" s="104"/>
      <c r="AF23" s="105" t="s">
        <v>75</v>
      </c>
      <c r="AG23" s="106">
        <f>DIRECCIONALIDAD!J34/100</f>
        <v>0.18367346938775511</v>
      </c>
      <c r="AH23" s="105"/>
      <c r="AI23" s="105"/>
      <c r="AJ23" s="106"/>
      <c r="AK23" s="105" t="s">
        <v>77</v>
      </c>
      <c r="AL23" s="106">
        <f>DIRECCIONALIDAD!J35/100</f>
        <v>0.55102040816326525</v>
      </c>
      <c r="AM23" s="106"/>
      <c r="AN23" s="105"/>
      <c r="AO23" s="105"/>
      <c r="AP23" s="105" t="s">
        <v>77</v>
      </c>
      <c r="AQ23" s="106">
        <f>DIRECCIONALIDAD!J36/100</f>
        <v>0.26530612244897961</v>
      </c>
      <c r="AR23" s="106"/>
      <c r="AS23" s="108"/>
      <c r="AT23" s="120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</row>
    <row r="24" spans="1:125" ht="16.5" customHeight="1" x14ac:dyDescent="0.25">
      <c r="A24" s="47"/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94" t="s">
        <v>137</v>
      </c>
      <c r="Q24" s="194"/>
      <c r="R24" s="194"/>
      <c r="S24" s="194"/>
      <c r="T24" s="194"/>
      <c r="U24" s="194"/>
      <c r="V24" s="194"/>
      <c r="W24" s="194"/>
      <c r="X24" s="194"/>
      <c r="Y24" s="194"/>
      <c r="Z24" s="194"/>
      <c r="AA24" s="194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</row>
    <row r="25" spans="1:125" ht="16.5" customHeight="1" x14ac:dyDescent="0.2">
      <c r="A25" s="55" t="s">
        <v>72</v>
      </c>
      <c r="B25" s="102">
        <f>'G-4'!F10</f>
        <v>42.5</v>
      </c>
      <c r="C25" s="102">
        <f>'G-4'!F11</f>
        <v>53.5</v>
      </c>
      <c r="D25" s="102">
        <f>'G-4'!F12</f>
        <v>77.5</v>
      </c>
      <c r="E25" s="102">
        <f>'G-4'!F13</f>
        <v>88</v>
      </c>
      <c r="F25" s="102">
        <f>'G-4'!F14</f>
        <v>108</v>
      </c>
      <c r="G25" s="102">
        <f>'G-4'!F15</f>
        <v>76</v>
      </c>
      <c r="H25" s="102">
        <f>'G-4'!F16</f>
        <v>82.5</v>
      </c>
      <c r="I25" s="102">
        <f>'G-4'!F17</f>
        <v>90.5</v>
      </c>
      <c r="J25" s="102">
        <f>'G-4'!F18</f>
        <v>55</v>
      </c>
      <c r="K25" s="102">
        <f>'G-4'!F19</f>
        <v>81</v>
      </c>
      <c r="L25" s="102">
        <f>'G-4'!F20</f>
        <v>92</v>
      </c>
      <c r="M25" s="102">
        <f>'G-4'!F21</f>
        <v>64.5</v>
      </c>
      <c r="N25" s="118"/>
      <c r="O25" s="103"/>
      <c r="P25" s="102">
        <f>'G-4'!M10</f>
        <v>67.5</v>
      </c>
      <c r="Q25" s="102">
        <f>'G-4'!M11</f>
        <v>62.5</v>
      </c>
      <c r="R25" s="102">
        <f>'G-4'!M12</f>
        <v>53</v>
      </c>
      <c r="S25" s="102">
        <f>'G-4'!M13</f>
        <v>73.5</v>
      </c>
      <c r="T25" s="102">
        <f>'G-4'!M14</f>
        <v>92.5</v>
      </c>
      <c r="U25" s="102">
        <f>'G-4'!M15</f>
        <v>99</v>
      </c>
      <c r="V25" s="102">
        <f>'G-4'!M16</f>
        <v>158.5</v>
      </c>
      <c r="W25" s="102">
        <f>'G-4'!M17</f>
        <v>117</v>
      </c>
      <c r="X25" s="102">
        <f>'G-4'!M18</f>
        <v>99</v>
      </c>
      <c r="Y25" s="102">
        <f>'G-4'!M19</f>
        <v>69.5</v>
      </c>
      <c r="Z25" s="102">
        <f>'G-4'!M20</f>
        <v>75</v>
      </c>
      <c r="AA25" s="102">
        <f>'G-4'!M21</f>
        <v>81.5</v>
      </c>
      <c r="AB25" s="118"/>
      <c r="AC25" s="103"/>
      <c r="AD25" s="102">
        <f>'G-4'!T10</f>
        <v>83</v>
      </c>
      <c r="AE25" s="102">
        <f>'G-4'!T11</f>
        <v>68</v>
      </c>
      <c r="AF25" s="102">
        <f>'G-4'!T12</f>
        <v>91</v>
      </c>
      <c r="AG25" s="102">
        <f>'G-4'!T13</f>
        <v>86.5</v>
      </c>
      <c r="AH25" s="102">
        <f>'G-4'!T14</f>
        <v>108.5</v>
      </c>
      <c r="AI25" s="102">
        <f>'G-4'!T15</f>
        <v>108</v>
      </c>
      <c r="AJ25" s="102">
        <f>'G-4'!T16</f>
        <v>118.5</v>
      </c>
      <c r="AK25" s="102">
        <f>'G-4'!T17</f>
        <v>118.5</v>
      </c>
      <c r="AL25" s="102">
        <f>'G-4'!T18</f>
        <v>123.5</v>
      </c>
      <c r="AM25" s="102">
        <f>'G-4'!T19</f>
        <v>101.5</v>
      </c>
      <c r="AN25" s="102">
        <f>'G-4'!T20</f>
        <v>127</v>
      </c>
      <c r="AO25" s="102">
        <f>'G-4'!T21</f>
        <v>108.5</v>
      </c>
      <c r="AP25" s="102">
        <f>'G-4'!T22</f>
        <v>129.5</v>
      </c>
      <c r="AQ25" s="102">
        <f>'G-4'!T23</f>
        <v>120</v>
      </c>
      <c r="AR25" s="102">
        <f>'G-4'!T24</f>
        <v>107</v>
      </c>
      <c r="AS25" s="102">
        <f>'G-4'!T25</f>
        <v>94.5</v>
      </c>
      <c r="AT25" s="118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6"/>
      <c r="CG25" s="56"/>
      <c r="CH25" s="56"/>
      <c r="CI25" s="56"/>
      <c r="CJ25" s="56"/>
      <c r="CK25" s="56"/>
      <c r="CL25" s="56"/>
      <c r="CM25" s="56"/>
      <c r="CN25" s="56"/>
      <c r="CO25" s="56"/>
      <c r="CP25" s="56"/>
      <c r="CQ25" s="56"/>
      <c r="CR25" s="56"/>
      <c r="CS25" s="56"/>
      <c r="CT25" s="56"/>
      <c r="CU25" s="56"/>
      <c r="CV25" s="56"/>
      <c r="CW25" s="56"/>
      <c r="CX25" s="56"/>
      <c r="CY25" s="56"/>
      <c r="CZ25" s="56"/>
      <c r="DA25" s="56"/>
      <c r="DB25" s="56"/>
      <c r="DC25" s="56"/>
      <c r="DD25" s="56"/>
    </row>
    <row r="26" spans="1:125" ht="16.5" customHeight="1" x14ac:dyDescent="0.2">
      <c r="A26" s="55" t="s">
        <v>73</v>
      </c>
      <c r="B26" s="102"/>
      <c r="C26" s="102"/>
      <c r="D26" s="102"/>
      <c r="E26" s="102">
        <f>B25+C25+D25+E25</f>
        <v>261.5</v>
      </c>
      <c r="F26" s="102">
        <f t="shared" ref="F26" si="73">C25+D25+E25+F25</f>
        <v>327</v>
      </c>
      <c r="G26" s="102">
        <f t="shared" ref="G26" si="74">D25+E25+F25+G25</f>
        <v>349.5</v>
      </c>
      <c r="H26" s="102">
        <f t="shared" ref="H26" si="75">E25+F25+G25+H25</f>
        <v>354.5</v>
      </c>
      <c r="I26" s="102">
        <f t="shared" ref="I26" si="76">F25+G25+H25+I25</f>
        <v>357</v>
      </c>
      <c r="J26" s="102">
        <f t="shared" ref="J26" si="77">G25+H25+I25+J25</f>
        <v>304</v>
      </c>
      <c r="K26" s="102">
        <f t="shared" ref="K26" si="78">H25+I25+J25+K25</f>
        <v>309</v>
      </c>
      <c r="L26" s="102">
        <f t="shared" ref="L26" si="79">I25+J25+K25+L25</f>
        <v>318.5</v>
      </c>
      <c r="M26" s="102">
        <f t="shared" ref="M26" si="80">J25+K25+L25+M25</f>
        <v>292.5</v>
      </c>
      <c r="N26" s="118"/>
      <c r="O26" s="103"/>
      <c r="P26" s="102"/>
      <c r="Q26" s="102"/>
      <c r="R26" s="102"/>
      <c r="S26" s="102">
        <f>P25+Q25+R25+S25</f>
        <v>256.5</v>
      </c>
      <c r="T26" s="102">
        <f t="shared" ref="T26" si="81">Q25+R25+S25+T25</f>
        <v>281.5</v>
      </c>
      <c r="U26" s="102">
        <f t="shared" ref="U26" si="82">R25+S25+T25+U25</f>
        <v>318</v>
      </c>
      <c r="V26" s="102">
        <f t="shared" ref="V26" si="83">S25+T25+U25+V25</f>
        <v>423.5</v>
      </c>
      <c r="W26" s="102">
        <f t="shared" ref="W26" si="84">T25+U25+V25+W25</f>
        <v>467</v>
      </c>
      <c r="X26" s="102">
        <f t="shared" ref="X26" si="85">U25+V25+W25+X25</f>
        <v>473.5</v>
      </c>
      <c r="Y26" s="102">
        <f t="shared" ref="Y26" si="86">V25+W25+X25+Y25</f>
        <v>444</v>
      </c>
      <c r="Z26" s="102">
        <f t="shared" ref="Z26" si="87">W25+X25+Y25+Z25</f>
        <v>360.5</v>
      </c>
      <c r="AA26" s="102">
        <f t="shared" ref="AA26" si="88">X25+Y25+Z25+AA25</f>
        <v>325</v>
      </c>
      <c r="AB26" s="118"/>
      <c r="AC26" s="103"/>
      <c r="AD26" s="102"/>
      <c r="AE26" s="102"/>
      <c r="AF26" s="102"/>
      <c r="AG26" s="102">
        <f>AD25+AE25+AF25+AG25</f>
        <v>328.5</v>
      </c>
      <c r="AH26" s="102">
        <f t="shared" ref="AH26" si="89">AE25+AF25+AG25+AH25</f>
        <v>354</v>
      </c>
      <c r="AI26" s="102">
        <f t="shared" ref="AI26" si="90">AF25+AG25+AH25+AI25</f>
        <v>394</v>
      </c>
      <c r="AJ26" s="102">
        <f t="shared" ref="AJ26" si="91">AG25+AH25+AI25+AJ25</f>
        <v>421.5</v>
      </c>
      <c r="AK26" s="102">
        <f t="shared" ref="AK26" si="92">AH25+AI25+AJ25+AK25</f>
        <v>453.5</v>
      </c>
      <c r="AL26" s="102">
        <f t="shared" ref="AL26" si="93">AI25+AJ25+AK25+AL25</f>
        <v>468.5</v>
      </c>
      <c r="AM26" s="102">
        <f t="shared" ref="AM26" si="94">AJ25+AK25+AL25+AM25</f>
        <v>462</v>
      </c>
      <c r="AN26" s="102">
        <f t="shared" ref="AN26" si="95">AK25+AL25+AM25+AN25</f>
        <v>470.5</v>
      </c>
      <c r="AO26" s="102">
        <f t="shared" ref="AO26" si="96">AL25+AM25+AN25+AO25</f>
        <v>460.5</v>
      </c>
      <c r="AP26" s="102">
        <f t="shared" ref="AP26" si="97">AM25+AN25+AO25+AP25</f>
        <v>466.5</v>
      </c>
      <c r="AQ26" s="102">
        <f t="shared" ref="AQ26" si="98">AN25+AO25+AP25+AQ25</f>
        <v>485</v>
      </c>
      <c r="AR26" s="102">
        <f t="shared" ref="AR26" si="99">AO25+AP25+AQ25+AR25</f>
        <v>465</v>
      </c>
      <c r="AS26" s="102">
        <f t="shared" ref="AS26" si="100">AP25+AQ25+AR25+AS25</f>
        <v>451</v>
      </c>
      <c r="AT26" s="118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  <c r="CD26" s="56"/>
      <c r="CE26" s="56"/>
      <c r="CF26" s="56"/>
      <c r="CG26" s="56"/>
      <c r="CH26" s="56"/>
      <c r="CI26" s="56"/>
      <c r="CJ26" s="56"/>
      <c r="CK26" s="56"/>
      <c r="CL26" s="56"/>
      <c r="CM26" s="56"/>
      <c r="CN26" s="56"/>
      <c r="CO26" s="56"/>
      <c r="CP26" s="56"/>
      <c r="CQ26" s="56"/>
      <c r="CR26" s="56"/>
      <c r="CS26" s="56"/>
      <c r="CT26" s="56"/>
      <c r="CU26" s="56"/>
      <c r="CV26" s="56"/>
      <c r="CW26" s="56"/>
      <c r="CX26" s="56"/>
      <c r="CY26" s="56"/>
      <c r="CZ26" s="56"/>
      <c r="DA26" s="56"/>
      <c r="DB26" s="56"/>
      <c r="DC26" s="56"/>
      <c r="DD26" s="56"/>
    </row>
    <row r="27" spans="1:125" ht="16.5" customHeight="1" x14ac:dyDescent="0.2">
      <c r="A27" s="52" t="s">
        <v>74</v>
      </c>
      <c r="B27" s="104"/>
      <c r="C27" s="105" t="s">
        <v>75</v>
      </c>
      <c r="D27" s="106">
        <f>DIRECCIONALIDAD!J37/100</f>
        <v>5.1118210862619806E-2</v>
      </c>
      <c r="E27" s="105"/>
      <c r="F27" s="105" t="s">
        <v>76</v>
      </c>
      <c r="G27" s="106">
        <f>DIRECCIONALIDAD!J38/100</f>
        <v>0.68690095846645383</v>
      </c>
      <c r="H27" s="105"/>
      <c r="I27" s="105" t="s">
        <v>77</v>
      </c>
      <c r="J27" s="106">
        <f>DIRECCIONALIDAD!J39/100</f>
        <v>0.26198083067092653</v>
      </c>
      <c r="K27" s="105"/>
      <c r="L27" s="105"/>
      <c r="M27" s="107"/>
      <c r="N27" s="119"/>
      <c r="O27" s="101"/>
      <c r="P27" s="104"/>
      <c r="Q27" s="105" t="s">
        <v>75</v>
      </c>
      <c r="R27" s="106">
        <f>DIRECCIONALIDAD!J40/100</f>
        <v>7.0287539936102233E-2</v>
      </c>
      <c r="S27" s="105"/>
      <c r="T27" s="105" t="s">
        <v>76</v>
      </c>
      <c r="U27" s="106">
        <f>DIRECCIONALIDAD!J41/100</f>
        <v>0.61022364217252401</v>
      </c>
      <c r="V27" s="105"/>
      <c r="W27" s="105" t="s">
        <v>77</v>
      </c>
      <c r="X27" s="106">
        <f>DIRECCIONALIDAD!J42/100</f>
        <v>0.31948881789137379</v>
      </c>
      <c r="Y27" s="105"/>
      <c r="Z27" s="105"/>
      <c r="AA27" s="107"/>
      <c r="AB27" s="119"/>
      <c r="AC27" s="101"/>
      <c r="AD27" s="104"/>
      <c r="AE27" s="104"/>
      <c r="AF27" s="105" t="s">
        <v>75</v>
      </c>
      <c r="AG27" s="106">
        <f>DIRECCIONALIDAD!J43/100</f>
        <v>3.91644908616188E-2</v>
      </c>
      <c r="AH27" s="105"/>
      <c r="AI27" s="105"/>
      <c r="AJ27" s="106"/>
      <c r="AK27" s="105" t="s">
        <v>77</v>
      </c>
      <c r="AL27" s="106">
        <f>DIRECCIONALIDAD!J44/100</f>
        <v>0.72845953002610964</v>
      </c>
      <c r="AM27" s="106"/>
      <c r="AN27" s="105"/>
      <c r="AO27" s="105"/>
      <c r="AP27" s="105" t="s">
        <v>77</v>
      </c>
      <c r="AQ27" s="106">
        <f>DIRECCIONALIDAD!J45/100</f>
        <v>0.23237597911227156</v>
      </c>
      <c r="AR27" s="106"/>
      <c r="AS27" s="108"/>
      <c r="AT27" s="120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</row>
    <row r="28" spans="1:125" ht="16.5" customHeight="1" x14ac:dyDescent="0.25">
      <c r="A28" s="47"/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94" t="s">
        <v>138</v>
      </c>
      <c r="Q28" s="194"/>
      <c r="R28" s="194"/>
      <c r="S28" s="194"/>
      <c r="T28" s="194"/>
      <c r="U28" s="194"/>
      <c r="V28" s="194"/>
      <c r="W28" s="194"/>
      <c r="X28" s="194"/>
      <c r="Y28" s="194"/>
      <c r="Z28" s="194"/>
      <c r="AA28" s="194"/>
      <c r="AB28" s="101"/>
      <c r="AC28" s="101"/>
      <c r="AD28" s="101"/>
      <c r="AE28" s="101"/>
      <c r="AF28" s="101"/>
      <c r="AG28" s="101"/>
      <c r="AH28" s="101"/>
      <c r="AI28" s="101"/>
      <c r="AJ28" s="101"/>
      <c r="AK28" s="101"/>
      <c r="AL28" s="101"/>
      <c r="AM28" s="101"/>
      <c r="AN28" s="101"/>
      <c r="AO28" s="101"/>
      <c r="AP28" s="101"/>
      <c r="AQ28" s="101"/>
      <c r="AR28" s="101"/>
      <c r="AS28" s="101"/>
      <c r="AT28" s="101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</row>
    <row r="29" spans="1:125" ht="16.5" customHeight="1" x14ac:dyDescent="0.2">
      <c r="A29" s="55" t="s">
        <v>72</v>
      </c>
      <c r="B29" s="102">
        <f>B13+B17+B21+B25</f>
        <v>222</v>
      </c>
      <c r="C29" s="102">
        <f t="shared" ref="C29:M29" si="101">C13+C17+C21+C25</f>
        <v>289</v>
      </c>
      <c r="D29" s="102">
        <f t="shared" si="101"/>
        <v>375.5</v>
      </c>
      <c r="E29" s="102">
        <f t="shared" si="101"/>
        <v>390</v>
      </c>
      <c r="F29" s="102">
        <f t="shared" si="101"/>
        <v>436.5</v>
      </c>
      <c r="G29" s="102">
        <f t="shared" si="101"/>
        <v>448</v>
      </c>
      <c r="H29" s="102">
        <f t="shared" si="101"/>
        <v>442</v>
      </c>
      <c r="I29" s="102">
        <f t="shared" si="101"/>
        <v>481.5</v>
      </c>
      <c r="J29" s="102">
        <f t="shared" si="101"/>
        <v>437</v>
      </c>
      <c r="K29" s="102">
        <f t="shared" si="101"/>
        <v>397</v>
      </c>
      <c r="L29" s="102">
        <f t="shared" si="101"/>
        <v>413.5</v>
      </c>
      <c r="M29" s="102">
        <f t="shared" si="101"/>
        <v>340</v>
      </c>
      <c r="N29" s="118"/>
      <c r="O29" s="103"/>
      <c r="P29" s="102">
        <f>P13+P17+P21+P25</f>
        <v>297</v>
      </c>
      <c r="Q29" s="102">
        <f t="shared" ref="Q29:AA29" si="102">Q13+Q17+Q21+Q25</f>
        <v>272.5</v>
      </c>
      <c r="R29" s="102">
        <f t="shared" si="102"/>
        <v>286</v>
      </c>
      <c r="S29" s="102">
        <f t="shared" si="102"/>
        <v>352.5</v>
      </c>
      <c r="T29" s="102">
        <f t="shared" si="102"/>
        <v>398.5</v>
      </c>
      <c r="U29" s="102">
        <f t="shared" si="102"/>
        <v>441</v>
      </c>
      <c r="V29" s="102">
        <f t="shared" si="102"/>
        <v>465.5</v>
      </c>
      <c r="W29" s="102">
        <f t="shared" si="102"/>
        <v>404</v>
      </c>
      <c r="X29" s="102">
        <f t="shared" si="102"/>
        <v>390</v>
      </c>
      <c r="Y29" s="102">
        <f t="shared" si="102"/>
        <v>343.5</v>
      </c>
      <c r="Z29" s="102">
        <f t="shared" si="102"/>
        <v>397.5</v>
      </c>
      <c r="AA29" s="102">
        <f t="shared" si="102"/>
        <v>389</v>
      </c>
      <c r="AB29" s="118"/>
      <c r="AC29" s="103"/>
      <c r="AD29" s="102">
        <f>AD25+AD21+AD17+AD13</f>
        <v>337</v>
      </c>
      <c r="AE29" s="102">
        <f t="shared" ref="AE29:AS29" si="103">AE25+AE21+AE17+AE13</f>
        <v>361</v>
      </c>
      <c r="AF29" s="102">
        <f t="shared" si="103"/>
        <v>387.5</v>
      </c>
      <c r="AG29" s="102">
        <f t="shared" si="103"/>
        <v>396.5</v>
      </c>
      <c r="AH29" s="102">
        <f t="shared" si="103"/>
        <v>459</v>
      </c>
      <c r="AI29" s="102">
        <f t="shared" si="103"/>
        <v>445.5</v>
      </c>
      <c r="AJ29" s="102">
        <f t="shared" si="103"/>
        <v>402</v>
      </c>
      <c r="AK29" s="102">
        <f t="shared" si="103"/>
        <v>546</v>
      </c>
      <c r="AL29" s="102">
        <f t="shared" si="103"/>
        <v>521.5</v>
      </c>
      <c r="AM29" s="102">
        <f t="shared" si="103"/>
        <v>470.5</v>
      </c>
      <c r="AN29" s="102">
        <f t="shared" si="103"/>
        <v>445</v>
      </c>
      <c r="AO29" s="102">
        <f t="shared" si="103"/>
        <v>393</v>
      </c>
      <c r="AP29" s="102">
        <f t="shared" si="103"/>
        <v>401</v>
      </c>
      <c r="AQ29" s="102">
        <f t="shared" si="103"/>
        <v>375.5</v>
      </c>
      <c r="AR29" s="102">
        <f t="shared" si="103"/>
        <v>345</v>
      </c>
      <c r="AS29" s="102">
        <f t="shared" si="103"/>
        <v>314</v>
      </c>
      <c r="AT29" s="118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  <c r="CD29" s="56"/>
      <c r="CE29" s="56"/>
      <c r="CF29" s="56"/>
      <c r="CG29" s="56"/>
      <c r="CH29" s="56"/>
      <c r="CI29" s="56"/>
      <c r="CJ29" s="56"/>
      <c r="CK29" s="56"/>
      <c r="CL29" s="56"/>
      <c r="CM29" s="56"/>
      <c r="CN29" s="56"/>
      <c r="CO29" s="56"/>
      <c r="CP29" s="56"/>
      <c r="CQ29" s="56"/>
      <c r="CR29" s="56"/>
      <c r="CS29" s="56"/>
      <c r="CT29" s="56"/>
      <c r="CU29" s="56"/>
      <c r="CV29" s="56"/>
      <c r="CW29" s="56"/>
      <c r="CX29" s="56"/>
      <c r="CY29" s="56"/>
      <c r="CZ29" s="56"/>
      <c r="DA29" s="56"/>
      <c r="DB29" s="56"/>
      <c r="DC29" s="56"/>
      <c r="DD29" s="56"/>
    </row>
    <row r="30" spans="1:125" ht="16.5" customHeight="1" x14ac:dyDescent="0.2">
      <c r="A30" s="55" t="s">
        <v>73</v>
      </c>
      <c r="B30" s="102"/>
      <c r="C30" s="102"/>
      <c r="D30" s="102"/>
      <c r="E30" s="102">
        <f>B29+C29+D29+E29</f>
        <v>1276.5</v>
      </c>
      <c r="F30" s="102">
        <f t="shared" ref="F30" si="104">C29+D29+E29+F29</f>
        <v>1491</v>
      </c>
      <c r="G30" s="102">
        <f t="shared" ref="G30" si="105">D29+E29+F29+G29</f>
        <v>1650</v>
      </c>
      <c r="H30" s="102">
        <f t="shared" ref="H30" si="106">E29+F29+G29+H29</f>
        <v>1716.5</v>
      </c>
      <c r="I30" s="102">
        <f t="shared" ref="I30" si="107">F29+G29+H29+I29</f>
        <v>1808</v>
      </c>
      <c r="J30" s="102">
        <f t="shared" ref="J30" si="108">G29+H29+I29+J29</f>
        <v>1808.5</v>
      </c>
      <c r="K30" s="102">
        <f t="shared" ref="K30" si="109">H29+I29+J29+K29</f>
        <v>1757.5</v>
      </c>
      <c r="L30" s="102">
        <f t="shared" ref="L30" si="110">I29+J29+K29+L29</f>
        <v>1729</v>
      </c>
      <c r="M30" s="102">
        <f t="shared" ref="M30" si="111">J29+K29+L29+M29</f>
        <v>1587.5</v>
      </c>
      <c r="N30" s="118"/>
      <c r="O30" s="103"/>
      <c r="P30" s="102"/>
      <c r="Q30" s="102"/>
      <c r="R30" s="102"/>
      <c r="S30" s="102">
        <f>P29+Q29+R29+S29</f>
        <v>1208</v>
      </c>
      <c r="T30" s="102">
        <f t="shared" ref="T30:AA30" si="112">Q29+R29+S29+T29</f>
        <v>1309.5</v>
      </c>
      <c r="U30" s="102">
        <f t="shared" si="112"/>
        <v>1478</v>
      </c>
      <c r="V30" s="102">
        <f t="shared" si="112"/>
        <v>1657.5</v>
      </c>
      <c r="W30" s="102">
        <f t="shared" si="112"/>
        <v>1709</v>
      </c>
      <c r="X30" s="102">
        <f t="shared" si="112"/>
        <v>1700.5</v>
      </c>
      <c r="Y30" s="102">
        <f t="shared" si="112"/>
        <v>1603</v>
      </c>
      <c r="Z30" s="102">
        <f t="shared" si="112"/>
        <v>1535</v>
      </c>
      <c r="AA30" s="102">
        <f t="shared" si="112"/>
        <v>1520</v>
      </c>
      <c r="AB30" s="118"/>
      <c r="AC30" s="103"/>
      <c r="AD30" s="102"/>
      <c r="AE30" s="102"/>
      <c r="AF30" s="102"/>
      <c r="AG30" s="102">
        <f>AD29+AE29+AF29+AG29</f>
        <v>1482</v>
      </c>
      <c r="AH30" s="102">
        <f t="shared" ref="AH30" si="113">AE29+AF29+AG29+AH29</f>
        <v>1604</v>
      </c>
      <c r="AI30" s="102">
        <f t="shared" ref="AI30" si="114">AF29+AG29+AH29+AI29</f>
        <v>1688.5</v>
      </c>
      <c r="AJ30" s="102">
        <f t="shared" ref="AJ30" si="115">AG29+AH29+AI29+AJ29</f>
        <v>1703</v>
      </c>
      <c r="AK30" s="102">
        <f t="shared" ref="AK30" si="116">AH29+AI29+AJ29+AK29</f>
        <v>1852.5</v>
      </c>
      <c r="AL30" s="102">
        <f t="shared" ref="AL30" si="117">AI29+AJ29+AK29+AL29</f>
        <v>1915</v>
      </c>
      <c r="AM30" s="102">
        <f t="shared" ref="AM30" si="118">AJ29+AK29+AL29+AM29</f>
        <v>1940</v>
      </c>
      <c r="AN30" s="102">
        <f t="shared" ref="AN30" si="119">AK29+AL29+AM29+AN29</f>
        <v>1983</v>
      </c>
      <c r="AO30" s="102">
        <f t="shared" ref="AO30" si="120">AL29+AM29+AN29+AO29</f>
        <v>1830</v>
      </c>
      <c r="AP30" s="102">
        <f t="shared" ref="AP30" si="121">AM29+AN29+AO29+AP29</f>
        <v>1709.5</v>
      </c>
      <c r="AQ30" s="102">
        <f t="shared" ref="AQ30" si="122">AN29+AO29+AP29+AQ29</f>
        <v>1614.5</v>
      </c>
      <c r="AR30" s="102">
        <f t="shared" ref="AR30" si="123">AO29+AP29+AQ29+AR29</f>
        <v>1514.5</v>
      </c>
      <c r="AS30" s="102">
        <f t="shared" ref="AS30" si="124">AP29+AQ29+AR29+AS29</f>
        <v>1435.5</v>
      </c>
      <c r="AT30" s="118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  <c r="CD30" s="56"/>
      <c r="CE30" s="56"/>
      <c r="CF30" s="56"/>
      <c r="CG30" s="56"/>
      <c r="CH30" s="56"/>
      <c r="CI30" s="56"/>
      <c r="CJ30" s="56"/>
      <c r="CK30" s="56"/>
      <c r="CL30" s="56"/>
      <c r="CM30" s="56"/>
      <c r="CN30" s="56"/>
      <c r="CO30" s="56"/>
      <c r="CP30" s="56"/>
      <c r="CQ30" s="56"/>
      <c r="CR30" s="56"/>
      <c r="CS30" s="56"/>
      <c r="CT30" s="56"/>
      <c r="CU30" s="56"/>
      <c r="CV30" s="56"/>
      <c r="CW30" s="56"/>
      <c r="CX30" s="56"/>
      <c r="CY30" s="56"/>
      <c r="CZ30" s="56"/>
      <c r="DA30" s="56"/>
      <c r="DB30" s="56"/>
      <c r="DC30" s="56"/>
      <c r="DD30" s="56"/>
    </row>
    <row r="31" spans="1:125" x14ac:dyDescent="0.2">
      <c r="A31" s="47"/>
      <c r="B31" s="104"/>
      <c r="C31" s="105"/>
      <c r="D31" s="106"/>
      <c r="E31" s="105"/>
      <c r="F31" s="105"/>
      <c r="G31" s="106"/>
      <c r="H31" s="105"/>
      <c r="I31" s="105"/>
      <c r="J31" s="106"/>
      <c r="K31" s="105"/>
      <c r="L31" s="105"/>
      <c r="M31" s="105"/>
      <c r="N31" s="47"/>
      <c r="O31" s="47"/>
      <c r="P31" s="104"/>
      <c r="Q31" s="105"/>
      <c r="R31" s="106"/>
      <c r="S31" s="105"/>
      <c r="T31" s="105"/>
      <c r="U31" s="106"/>
      <c r="V31" s="105"/>
      <c r="W31" s="105"/>
      <c r="X31" s="106"/>
      <c r="Y31" s="105"/>
      <c r="Z31" s="105"/>
      <c r="AA31" s="105"/>
      <c r="AB31" s="47"/>
      <c r="AC31" s="47"/>
      <c r="AD31" s="104"/>
      <c r="AE31" s="104"/>
      <c r="AF31" s="105"/>
      <c r="AG31" s="106"/>
      <c r="AH31" s="105"/>
      <c r="AI31" s="105"/>
      <c r="AJ31" s="106"/>
      <c r="AK31" s="105"/>
      <c r="AL31" s="106"/>
      <c r="AM31" s="106"/>
      <c r="AN31" s="105"/>
      <c r="AO31" s="105"/>
      <c r="AP31" s="105"/>
      <c r="AQ31" s="106"/>
      <c r="AR31" s="106"/>
      <c r="AS31" s="106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</row>
    <row r="32" spans="1:125" x14ac:dyDescent="0.2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193"/>
      <c r="AA32" s="193"/>
      <c r="AB32" s="193"/>
      <c r="AC32" s="193"/>
      <c r="AD32" s="193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</row>
    <row r="33" spans="1:125" x14ac:dyDescent="0.2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</row>
    <row r="34" spans="1:125" x14ac:dyDescent="0.2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</row>
    <row r="35" spans="1:125" x14ac:dyDescent="0.2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</row>
    <row r="36" spans="1:125" x14ac:dyDescent="0.2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</row>
    <row r="37" spans="1:125" x14ac:dyDescent="0.2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</row>
    <row r="38" spans="1:125" x14ac:dyDescent="0.2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</row>
    <row r="39" spans="1:125" x14ac:dyDescent="0.2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</row>
    <row r="40" spans="1:125" x14ac:dyDescent="0.2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</row>
    <row r="41" spans="1:125" x14ac:dyDescent="0.2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</row>
    <row r="42" spans="1:125" x14ac:dyDescent="0.2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</row>
    <row r="43" spans="1:125" x14ac:dyDescent="0.2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</row>
    <row r="44" spans="1:125" x14ac:dyDescent="0.2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</row>
    <row r="45" spans="1:125" x14ac:dyDescent="0.2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</row>
    <row r="46" spans="1:125" x14ac:dyDescent="0.2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</row>
    <row r="47" spans="1:125" x14ac:dyDescent="0.2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</row>
    <row r="48" spans="1:125" x14ac:dyDescent="0.2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</row>
    <row r="49" spans="1:125" x14ac:dyDescent="0.2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</row>
    <row r="50" spans="1:125" x14ac:dyDescent="0.2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</row>
    <row r="51" spans="1:125" x14ac:dyDescent="0.2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</row>
    <row r="52" spans="1:125" x14ac:dyDescent="0.2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</row>
    <row r="53" spans="1:125" x14ac:dyDescent="0.2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</row>
    <row r="54" spans="1:125" x14ac:dyDescent="0.2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</row>
    <row r="55" spans="1:125" x14ac:dyDescent="0.2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</row>
    <row r="56" spans="1:125" x14ac:dyDescent="0.2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</row>
    <row r="57" spans="1:125" x14ac:dyDescent="0.2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  <c r="CV57" s="47"/>
      <c r="CW57" s="47"/>
      <c r="CX57" s="47"/>
      <c r="CY57" s="47"/>
      <c r="CZ57" s="47"/>
      <c r="DA57" s="47"/>
      <c r="DB57" s="47"/>
      <c r="DC57" s="47"/>
      <c r="DD57" s="47"/>
      <c r="DE57" s="47"/>
      <c r="DF57" s="47"/>
      <c r="DG57" s="47"/>
      <c r="DH57" s="47"/>
      <c r="DI57" s="47"/>
      <c r="DJ57" s="47"/>
      <c r="DK57" s="47"/>
      <c r="DL57" s="47"/>
      <c r="DM57" s="47"/>
      <c r="DN57" s="47"/>
      <c r="DO57" s="47"/>
      <c r="DP57" s="47"/>
      <c r="DQ57" s="47"/>
      <c r="DR57" s="47"/>
      <c r="DS57" s="47"/>
      <c r="DT57" s="47"/>
      <c r="DU57" s="47"/>
    </row>
    <row r="58" spans="1:125" x14ac:dyDescent="0.2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7"/>
      <c r="CW58" s="47"/>
      <c r="CX58" s="47"/>
      <c r="CY58" s="47"/>
      <c r="CZ58" s="47"/>
      <c r="DA58" s="47"/>
      <c r="DB58" s="47"/>
      <c r="DC58" s="47"/>
      <c r="DD58" s="47"/>
      <c r="DE58" s="47"/>
      <c r="DF58" s="47"/>
      <c r="DG58" s="47"/>
      <c r="DH58" s="47"/>
      <c r="DI58" s="47"/>
      <c r="DJ58" s="47"/>
      <c r="DK58" s="47"/>
      <c r="DL58" s="47"/>
      <c r="DM58" s="47"/>
      <c r="DN58" s="47"/>
      <c r="DO58" s="47"/>
      <c r="DP58" s="47"/>
      <c r="DQ58" s="47"/>
      <c r="DR58" s="47"/>
      <c r="DS58" s="47"/>
      <c r="DT58" s="47"/>
      <c r="DU58" s="47"/>
    </row>
    <row r="59" spans="1:125" x14ac:dyDescent="0.2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  <c r="CV59" s="47"/>
      <c r="CW59" s="47"/>
      <c r="CX59" s="47"/>
      <c r="CY59" s="47"/>
      <c r="CZ59" s="47"/>
      <c r="DA59" s="47"/>
      <c r="DB59" s="47"/>
      <c r="DC59" s="47"/>
      <c r="DD59" s="47"/>
      <c r="DE59" s="47"/>
      <c r="DF59" s="47"/>
      <c r="DG59" s="47"/>
      <c r="DH59" s="47"/>
      <c r="DI59" s="47"/>
      <c r="DJ59" s="47"/>
      <c r="DK59" s="47"/>
      <c r="DL59" s="47"/>
      <c r="DM59" s="47"/>
      <c r="DN59" s="47"/>
      <c r="DO59" s="47"/>
      <c r="DP59" s="47"/>
      <c r="DQ59" s="47"/>
      <c r="DR59" s="47"/>
      <c r="DS59" s="47"/>
      <c r="DT59" s="47"/>
      <c r="DU59" s="47"/>
    </row>
    <row r="60" spans="1:125" x14ac:dyDescent="0.2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/>
      <c r="CW60" s="47"/>
      <c r="CX60" s="47"/>
      <c r="CY60" s="47"/>
      <c r="CZ60" s="47"/>
      <c r="DA60" s="47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  <c r="DM60" s="47"/>
      <c r="DN60" s="47"/>
      <c r="DO60" s="47"/>
      <c r="DP60" s="47"/>
      <c r="DQ60" s="47"/>
      <c r="DR60" s="47"/>
      <c r="DS60" s="47"/>
      <c r="DT60" s="47"/>
      <c r="DU60" s="47"/>
    </row>
    <row r="61" spans="1:125" x14ac:dyDescent="0.2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  <c r="CU61" s="47"/>
      <c r="CV61" s="47"/>
      <c r="CW61" s="47"/>
      <c r="CX61" s="47"/>
      <c r="CY61" s="47"/>
      <c r="CZ61" s="47"/>
      <c r="DA61" s="47"/>
      <c r="DB61" s="47"/>
      <c r="DC61" s="47"/>
      <c r="DD61" s="47"/>
      <c r="DE61" s="47"/>
      <c r="DF61" s="47"/>
      <c r="DG61" s="47"/>
      <c r="DH61" s="47"/>
      <c r="DI61" s="47"/>
      <c r="DJ61" s="47"/>
      <c r="DK61" s="47"/>
      <c r="DL61" s="47"/>
      <c r="DM61" s="47"/>
      <c r="DN61" s="47"/>
      <c r="DO61" s="47"/>
      <c r="DP61" s="47"/>
      <c r="DQ61" s="47"/>
      <c r="DR61" s="47"/>
      <c r="DS61" s="47"/>
      <c r="DT61" s="47"/>
      <c r="DU61" s="47"/>
    </row>
    <row r="62" spans="1:125" x14ac:dyDescent="0.2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  <c r="CU62" s="47"/>
      <c r="CV62" s="47"/>
      <c r="CW62" s="47"/>
      <c r="CX62" s="47"/>
      <c r="CY62" s="47"/>
      <c r="CZ62" s="47"/>
      <c r="DA62" s="47"/>
      <c r="DB62" s="47"/>
      <c r="DC62" s="47"/>
      <c r="DD62" s="47"/>
      <c r="DE62" s="47"/>
      <c r="DF62" s="47"/>
      <c r="DG62" s="47"/>
      <c r="DH62" s="47"/>
      <c r="DI62" s="47"/>
      <c r="DJ62" s="47"/>
      <c r="DK62" s="47"/>
      <c r="DL62" s="47"/>
      <c r="DM62" s="47"/>
      <c r="DN62" s="47"/>
      <c r="DO62" s="47"/>
      <c r="DP62" s="47"/>
      <c r="DQ62" s="47"/>
      <c r="DR62" s="47"/>
      <c r="DS62" s="47"/>
      <c r="DT62" s="47"/>
      <c r="DU62" s="47"/>
    </row>
    <row r="63" spans="1:125" x14ac:dyDescent="0.2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  <c r="CU63" s="47"/>
      <c r="CV63" s="47"/>
      <c r="CW63" s="47"/>
      <c r="CX63" s="47"/>
      <c r="CY63" s="47"/>
      <c r="CZ63" s="47"/>
      <c r="DA63" s="47"/>
      <c r="DB63" s="47"/>
      <c r="DC63" s="47"/>
      <c r="DD63" s="47"/>
      <c r="DE63" s="47"/>
      <c r="DF63" s="47"/>
      <c r="DG63" s="47"/>
      <c r="DH63" s="47"/>
      <c r="DI63" s="47"/>
      <c r="DJ63" s="47"/>
      <c r="DK63" s="47"/>
      <c r="DL63" s="47"/>
      <c r="DM63" s="47"/>
      <c r="DN63" s="47"/>
      <c r="DO63" s="47"/>
      <c r="DP63" s="47"/>
      <c r="DQ63" s="47"/>
      <c r="DR63" s="47"/>
      <c r="DS63" s="47"/>
      <c r="DT63" s="47"/>
      <c r="DU63" s="47"/>
    </row>
    <row r="64" spans="1:125" x14ac:dyDescent="0.2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  <c r="CU64" s="47"/>
      <c r="CV64" s="47"/>
      <c r="CW64" s="47"/>
      <c r="CX64" s="47"/>
      <c r="CY64" s="47"/>
      <c r="CZ64" s="47"/>
      <c r="DA64" s="47"/>
      <c r="DB64" s="47"/>
      <c r="DC64" s="47"/>
      <c r="DD64" s="47"/>
      <c r="DE64" s="47"/>
      <c r="DF64" s="47"/>
      <c r="DG64" s="47"/>
      <c r="DH64" s="47"/>
      <c r="DI64" s="47"/>
      <c r="DJ64" s="47"/>
      <c r="DK64" s="47"/>
      <c r="DL64" s="47"/>
      <c r="DM64" s="47"/>
      <c r="DN64" s="47"/>
      <c r="DO64" s="47"/>
      <c r="DP64" s="47"/>
      <c r="DQ64" s="47"/>
      <c r="DR64" s="47"/>
      <c r="DS64" s="47"/>
      <c r="DT64" s="47"/>
      <c r="DU64" s="47"/>
    </row>
    <row r="65" spans="1:125" x14ac:dyDescent="0.2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7"/>
      <c r="CA65" s="47"/>
      <c r="CB65" s="47"/>
      <c r="CC65" s="47"/>
      <c r="CD65" s="47"/>
      <c r="CE65" s="47"/>
      <c r="CF65" s="47"/>
      <c r="CG65" s="47"/>
      <c r="CH65" s="47"/>
      <c r="CI65" s="47"/>
      <c r="CJ65" s="47"/>
      <c r="CK65" s="47"/>
      <c r="CL65" s="47"/>
      <c r="CM65" s="47"/>
      <c r="CN65" s="47"/>
      <c r="CO65" s="47"/>
      <c r="CP65" s="47"/>
      <c r="CQ65" s="47"/>
      <c r="CR65" s="47"/>
      <c r="CS65" s="47"/>
      <c r="CT65" s="47"/>
      <c r="CU65" s="47"/>
      <c r="CV65" s="47"/>
      <c r="CW65" s="47"/>
      <c r="CX65" s="47"/>
      <c r="CY65" s="47"/>
      <c r="CZ65" s="47"/>
      <c r="DA65" s="47"/>
      <c r="DB65" s="47"/>
      <c r="DC65" s="47"/>
      <c r="DD65" s="47"/>
      <c r="DE65" s="47"/>
      <c r="DF65" s="47"/>
      <c r="DG65" s="47"/>
      <c r="DH65" s="47"/>
      <c r="DI65" s="47"/>
      <c r="DJ65" s="47"/>
      <c r="DK65" s="47"/>
      <c r="DL65" s="47"/>
      <c r="DM65" s="47"/>
      <c r="DN65" s="47"/>
      <c r="DO65" s="47"/>
      <c r="DP65" s="47"/>
      <c r="DQ65" s="47"/>
      <c r="DR65" s="47"/>
      <c r="DS65" s="47"/>
      <c r="DT65" s="47"/>
      <c r="DU65" s="47"/>
    </row>
    <row r="66" spans="1:125" x14ac:dyDescent="0.2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CC66" s="47"/>
      <c r="CD66" s="47"/>
      <c r="CE66" s="47"/>
      <c r="CF66" s="47"/>
      <c r="CG66" s="47"/>
      <c r="CH66" s="47"/>
      <c r="CI66" s="47"/>
      <c r="CJ66" s="47"/>
      <c r="CK66" s="47"/>
      <c r="CL66" s="47"/>
      <c r="CM66" s="47"/>
      <c r="CN66" s="47"/>
      <c r="CO66" s="47"/>
      <c r="CP66" s="47"/>
      <c r="CQ66" s="47"/>
      <c r="CR66" s="47"/>
      <c r="CS66" s="47"/>
      <c r="CT66" s="47"/>
      <c r="CU66" s="47"/>
      <c r="CV66" s="47"/>
      <c r="CW66" s="47"/>
      <c r="CX66" s="47"/>
      <c r="CY66" s="47"/>
      <c r="CZ66" s="47"/>
      <c r="DA66" s="47"/>
      <c r="DB66" s="47"/>
      <c r="DC66" s="47"/>
      <c r="DD66" s="47"/>
      <c r="DE66" s="47"/>
      <c r="DF66" s="47"/>
      <c r="DG66" s="47"/>
      <c r="DH66" s="47"/>
      <c r="DI66" s="47"/>
      <c r="DJ66" s="47"/>
      <c r="DK66" s="47"/>
      <c r="DL66" s="47"/>
      <c r="DM66" s="47"/>
      <c r="DN66" s="47"/>
      <c r="DO66" s="47"/>
      <c r="DP66" s="47"/>
      <c r="DQ66" s="47"/>
      <c r="DR66" s="47"/>
      <c r="DS66" s="47"/>
      <c r="DT66" s="47"/>
      <c r="DU66" s="47"/>
    </row>
    <row r="67" spans="1:125" x14ac:dyDescent="0.2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7"/>
      <c r="CK67" s="47"/>
      <c r="CL67" s="47"/>
      <c r="CM67" s="47"/>
      <c r="CN67" s="47"/>
      <c r="CO67" s="47"/>
      <c r="CP67" s="47"/>
      <c r="CQ67" s="47"/>
      <c r="CR67" s="47"/>
      <c r="CS67" s="47"/>
      <c r="CT67" s="47"/>
      <c r="CU67" s="47"/>
      <c r="CV67" s="47"/>
      <c r="CW67" s="47"/>
      <c r="CX67" s="47"/>
      <c r="CY67" s="47"/>
      <c r="CZ67" s="47"/>
      <c r="DA67" s="47"/>
      <c r="DB67" s="47"/>
      <c r="DC67" s="47"/>
      <c r="DD67" s="47"/>
      <c r="DE67" s="47"/>
      <c r="DF67" s="47"/>
      <c r="DG67" s="47"/>
      <c r="DH67" s="47"/>
      <c r="DI67" s="47"/>
      <c r="DJ67" s="47"/>
      <c r="DK67" s="47"/>
      <c r="DL67" s="47"/>
      <c r="DM67" s="47"/>
      <c r="DN67" s="47"/>
      <c r="DO67" s="47"/>
      <c r="DP67" s="47"/>
      <c r="DQ67" s="47"/>
      <c r="DR67" s="47"/>
      <c r="DS67" s="47"/>
      <c r="DT67" s="47"/>
      <c r="DU67" s="47"/>
    </row>
    <row r="68" spans="1:125" x14ac:dyDescent="0.2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7"/>
      <c r="CA68" s="47"/>
      <c r="CB68" s="47"/>
      <c r="CC68" s="47"/>
      <c r="CD68" s="47"/>
      <c r="CE68" s="47"/>
      <c r="CF68" s="47"/>
      <c r="CG68" s="47"/>
      <c r="CH68" s="47"/>
      <c r="CI68" s="47"/>
      <c r="CJ68" s="47"/>
      <c r="CK68" s="47"/>
      <c r="CL68" s="47"/>
      <c r="CM68" s="47"/>
      <c r="CN68" s="47"/>
      <c r="CO68" s="47"/>
      <c r="CP68" s="47"/>
      <c r="CQ68" s="47"/>
      <c r="CR68" s="47"/>
      <c r="CS68" s="47"/>
      <c r="CT68" s="47"/>
      <c r="CU68" s="47"/>
      <c r="CV68" s="47"/>
      <c r="CW68" s="47"/>
      <c r="CX68" s="47"/>
      <c r="CY68" s="47"/>
      <c r="CZ68" s="47"/>
      <c r="DA68" s="47"/>
      <c r="DB68" s="47"/>
      <c r="DC68" s="47"/>
      <c r="DD68" s="47"/>
      <c r="DE68" s="47"/>
      <c r="DF68" s="47"/>
      <c r="DG68" s="47"/>
      <c r="DH68" s="47"/>
      <c r="DI68" s="47"/>
      <c r="DJ68" s="47"/>
      <c r="DK68" s="47"/>
      <c r="DL68" s="47"/>
      <c r="DM68" s="47"/>
      <c r="DN68" s="47"/>
      <c r="DO68" s="47"/>
      <c r="DP68" s="47"/>
      <c r="DQ68" s="47"/>
      <c r="DR68" s="47"/>
      <c r="DS68" s="47"/>
      <c r="DT68" s="47"/>
      <c r="DU68" s="47"/>
    </row>
    <row r="69" spans="1:125" x14ac:dyDescent="0.2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47"/>
      <c r="CI69" s="47"/>
      <c r="CJ69" s="47"/>
      <c r="CK69" s="47"/>
      <c r="CL69" s="47"/>
      <c r="CM69" s="47"/>
      <c r="CN69" s="47"/>
      <c r="CO69" s="47"/>
      <c r="CP69" s="47"/>
      <c r="CQ69" s="47"/>
      <c r="CR69" s="47"/>
      <c r="CS69" s="47"/>
      <c r="CT69" s="47"/>
      <c r="CU69" s="47"/>
      <c r="CV69" s="47"/>
      <c r="CW69" s="47"/>
      <c r="CX69" s="47"/>
      <c r="CY69" s="47"/>
      <c r="CZ69" s="47"/>
      <c r="DA69" s="47"/>
      <c r="DB69" s="47"/>
      <c r="DC69" s="47"/>
      <c r="DD69" s="47"/>
      <c r="DE69" s="47"/>
      <c r="DF69" s="47"/>
      <c r="DG69" s="47"/>
      <c r="DH69" s="47"/>
      <c r="DI69" s="47"/>
      <c r="DJ69" s="47"/>
      <c r="DK69" s="47"/>
      <c r="DL69" s="47"/>
      <c r="DM69" s="47"/>
      <c r="DN69" s="47"/>
      <c r="DO69" s="47"/>
      <c r="DP69" s="47"/>
      <c r="DQ69" s="47"/>
      <c r="DR69" s="47"/>
      <c r="DS69" s="47"/>
      <c r="DT69" s="47"/>
      <c r="DU69" s="47"/>
    </row>
    <row r="70" spans="1:125" x14ac:dyDescent="0.2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CC70" s="47"/>
      <c r="CD70" s="47"/>
      <c r="CE70" s="47"/>
      <c r="CF70" s="47"/>
      <c r="CG70" s="47"/>
      <c r="CH70" s="47"/>
      <c r="CI70" s="47"/>
      <c r="CJ70" s="47"/>
      <c r="CK70" s="47"/>
      <c r="CL70" s="47"/>
      <c r="CM70" s="47"/>
      <c r="CN70" s="47"/>
      <c r="CO70" s="47"/>
      <c r="CP70" s="47"/>
      <c r="CQ70" s="47"/>
      <c r="CR70" s="47"/>
      <c r="CS70" s="47"/>
      <c r="CT70" s="47"/>
      <c r="CU70" s="47"/>
      <c r="CV70" s="47"/>
      <c r="CW70" s="47"/>
      <c r="CX70" s="47"/>
      <c r="CY70" s="47"/>
      <c r="CZ70" s="47"/>
      <c r="DA70" s="47"/>
      <c r="DB70" s="47"/>
      <c r="DC70" s="47"/>
      <c r="DD70" s="47"/>
      <c r="DE70" s="47"/>
      <c r="DF70" s="47"/>
      <c r="DG70" s="47"/>
      <c r="DH70" s="47"/>
      <c r="DI70" s="47"/>
      <c r="DJ70" s="47"/>
      <c r="DK70" s="47"/>
      <c r="DL70" s="47"/>
      <c r="DM70" s="47"/>
      <c r="DN70" s="47"/>
      <c r="DO70" s="47"/>
      <c r="DP70" s="47"/>
      <c r="DQ70" s="47"/>
      <c r="DR70" s="47"/>
      <c r="DS70" s="47"/>
      <c r="DT70" s="47"/>
      <c r="DU70" s="47"/>
    </row>
    <row r="71" spans="1:125" x14ac:dyDescent="0.2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  <c r="DM71" s="47"/>
      <c r="DN71" s="47"/>
      <c r="DO71" s="47"/>
      <c r="DP71" s="47"/>
      <c r="DQ71" s="47"/>
      <c r="DR71" s="47"/>
      <c r="DS71" s="47"/>
      <c r="DT71" s="47"/>
      <c r="DU71" s="47"/>
    </row>
    <row r="72" spans="1:125" x14ac:dyDescent="0.2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</row>
    <row r="73" spans="1:125" x14ac:dyDescent="0.2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</row>
    <row r="74" spans="1:125" x14ac:dyDescent="0.2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</row>
    <row r="75" spans="1:125" x14ac:dyDescent="0.2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  <c r="CP75" s="47"/>
      <c r="CQ75" s="47"/>
      <c r="CR75" s="47"/>
      <c r="CS75" s="47"/>
      <c r="CT75" s="47"/>
      <c r="CU75" s="47"/>
      <c r="CV75" s="47"/>
      <c r="CW75" s="47"/>
      <c r="CX75" s="47"/>
      <c r="CY75" s="47"/>
      <c r="CZ75" s="47"/>
      <c r="DA75" s="47"/>
      <c r="DB75" s="47"/>
      <c r="DC75" s="47"/>
      <c r="DD75" s="47"/>
      <c r="DE75" s="47"/>
      <c r="DF75" s="47"/>
      <c r="DG75" s="47"/>
      <c r="DH75" s="47"/>
      <c r="DI75" s="47"/>
      <c r="DJ75" s="47"/>
      <c r="DK75" s="47"/>
      <c r="DL75" s="47"/>
      <c r="DM75" s="47"/>
      <c r="DN75" s="47"/>
      <c r="DO75" s="47"/>
      <c r="DP75" s="47"/>
      <c r="DQ75" s="47"/>
      <c r="DR75" s="47"/>
      <c r="DS75" s="47"/>
      <c r="DT75" s="47"/>
      <c r="DU75" s="47"/>
    </row>
    <row r="76" spans="1:125" x14ac:dyDescent="0.2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</row>
    <row r="77" spans="1:125" x14ac:dyDescent="0.2">
      <c r="A77" s="47"/>
      <c r="B77" s="47"/>
      <c r="C77" s="47"/>
      <c r="D77" s="47"/>
      <c r="E77" s="47"/>
      <c r="F77" s="47"/>
      <c r="G77" s="5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</row>
    <row r="78" spans="1:125" x14ac:dyDescent="0.2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</row>
    <row r="79" spans="1:125" x14ac:dyDescent="0.2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</row>
  </sheetData>
  <mergeCells count="19">
    <mergeCell ref="AY8:AZ8"/>
    <mergeCell ref="BA8:BD8"/>
    <mergeCell ref="A8:B8"/>
    <mergeCell ref="C8:H8"/>
    <mergeCell ref="U8:W8"/>
    <mergeCell ref="AE8:AG8"/>
    <mergeCell ref="AN8:AP8"/>
    <mergeCell ref="X8:AB8"/>
    <mergeCell ref="D10:G10"/>
    <mergeCell ref="V10:Y10"/>
    <mergeCell ref="AP10:AS10"/>
    <mergeCell ref="V2:AQ2"/>
    <mergeCell ref="V3:AQ3"/>
    <mergeCell ref="V4:AQ4"/>
    <mergeCell ref="Z32:AD32"/>
    <mergeCell ref="P16:AA16"/>
    <mergeCell ref="P12:AA12"/>
    <mergeCell ref="P24:AA24"/>
    <mergeCell ref="P28:AA28"/>
  </mergeCells>
  <pageMargins left="7.874015748031496E-2" right="0.17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2010-11-16T17:13:23Z</cp:lastPrinted>
  <dcterms:created xsi:type="dcterms:W3CDTF">1998-04-02T13:38:56Z</dcterms:created>
  <dcterms:modified xsi:type="dcterms:W3CDTF">2016-08-17T15:25:46Z</dcterms:modified>
</cp:coreProperties>
</file>